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1. PHƯỜNG HÀ TU MỚI\NỘI VỤ\Sắp xếp khu phố\"/>
    </mc:Choice>
  </mc:AlternateContent>
  <xr:revisionPtr revIDLastSave="0" documentId="13_ncr:1_{81C27E5B-89A4-4001-AFB3-8F55D133459E}" xr6:coauthVersionLast="47" xr6:coauthVersionMax="47" xr10:uidLastSave="{00000000-0000-0000-0000-000000000000}"/>
  <bookViews>
    <workbookView xWindow="11610" yWindow="0" windowWidth="12045" windowHeight="12900" firstSheet="1" activeTab="3" xr2:uid="{00000000-000D-0000-FFFF-FFFF00000000}"/>
  </bookViews>
  <sheets>
    <sheet name="Phu luc 1" sheetId="1" r:id="rId1"/>
    <sheet name="Phu luc 2" sheetId="2" r:id="rId2"/>
    <sheet name="Phu luc 3" sheetId="9" r:id="rId3"/>
    <sheet name="Phu luc 4" sheetId="4" r:id="rId4"/>
    <sheet name="Sheet4" sheetId="8" state="hidden" r:id="rId5"/>
  </sheets>
  <definedNames>
    <definedName name="_xlnm.Print_Titles" localSheetId="2">'Phu luc 3'!$5:$7</definedName>
  </definedNames>
  <calcPr calcId="181029"/>
</workbook>
</file>

<file path=xl/calcChain.xml><?xml version="1.0" encoding="utf-8"?>
<calcChain xmlns="http://schemas.openxmlformats.org/spreadsheetml/2006/main">
  <c r="P11" i="4" l="1"/>
  <c r="P12" i="4"/>
  <c r="P13" i="4"/>
  <c r="P14" i="4"/>
  <c r="P15" i="4"/>
  <c r="P16" i="4"/>
  <c r="P17" i="4"/>
  <c r="I11" i="4"/>
  <c r="I12" i="4"/>
  <c r="I13" i="4"/>
  <c r="I14" i="4"/>
  <c r="I15" i="4"/>
  <c r="I16" i="4"/>
  <c r="I17" i="4"/>
  <c r="E9" i="4"/>
  <c r="F9" i="4"/>
  <c r="G9" i="4"/>
  <c r="H9" i="4"/>
  <c r="I9" i="4"/>
  <c r="J9" i="4"/>
  <c r="K9" i="4"/>
  <c r="L9" i="4"/>
  <c r="M9" i="4"/>
  <c r="N9" i="4"/>
  <c r="O9" i="4"/>
  <c r="Q9" i="4"/>
  <c r="D9" i="4"/>
  <c r="S9" i="1"/>
  <c r="T9" i="1"/>
  <c r="U9" i="1"/>
  <c r="I9" i="1"/>
  <c r="J9" i="1"/>
  <c r="K9" i="1"/>
  <c r="L9" i="1"/>
  <c r="M9" i="1"/>
  <c r="N9" i="1"/>
  <c r="L71" i="8"/>
  <c r="L70" i="8"/>
  <c r="H26" i="9"/>
  <c r="E26" i="9"/>
  <c r="H25" i="9"/>
  <c r="E25" i="9"/>
  <c r="H24" i="9"/>
  <c r="E24" i="9"/>
  <c r="E23" i="9"/>
  <c r="G22" i="9"/>
  <c r="H22" i="9" s="1"/>
  <c r="E22" i="9"/>
  <c r="E21" i="9"/>
  <c r="G20" i="9"/>
  <c r="H20" i="9" s="1"/>
  <c r="E20" i="9"/>
  <c r="E19" i="9"/>
  <c r="G18" i="9"/>
  <c r="H18" i="9" s="1"/>
  <c r="E18" i="9"/>
  <c r="E17" i="9"/>
  <c r="G16" i="9"/>
  <c r="H16" i="9" s="1"/>
  <c r="E16" i="9"/>
  <c r="E15" i="9"/>
  <c r="E14" i="9"/>
  <c r="H13" i="9"/>
  <c r="G13" i="9"/>
  <c r="E13" i="9"/>
  <c r="E12" i="9"/>
  <c r="E11" i="9"/>
  <c r="H10" i="9"/>
  <c r="G10" i="9"/>
  <c r="E10" i="9"/>
  <c r="K65" i="8" l="1"/>
  <c r="L62" i="8"/>
  <c r="L67" i="8"/>
  <c r="K66" i="8"/>
  <c r="K64" i="8"/>
  <c r="M64" i="8"/>
  <c r="L73" i="8" l="1"/>
  <c r="L74" i="8"/>
  <c r="L75" i="8"/>
  <c r="K75" i="8"/>
  <c r="J75" i="8"/>
  <c r="K73" i="8"/>
  <c r="J73" i="8"/>
  <c r="L7" i="8"/>
  <c r="L5" i="8"/>
  <c r="R74" i="8" l="1"/>
  <c r="R70" i="8"/>
  <c r="N165" i="8"/>
  <c r="N166" i="8"/>
  <c r="N167" i="8"/>
  <c r="N168" i="8"/>
  <c r="N169" i="8"/>
  <c r="N170" i="8"/>
  <c r="N171" i="8"/>
  <c r="N172" i="8"/>
  <c r="N173" i="8"/>
  <c r="N174" i="8"/>
  <c r="N175" i="8"/>
  <c r="N176" i="8"/>
  <c r="N177" i="8"/>
  <c r="N178" i="8"/>
  <c r="N179" i="8"/>
  <c r="N180" i="8"/>
  <c r="N164" i="8"/>
  <c r="I68" i="8" l="1"/>
  <c r="I53" i="8"/>
  <c r="J68" i="8"/>
  <c r="J82" i="8"/>
  <c r="I82" i="8"/>
  <c r="J54" i="8"/>
  <c r="J53" i="8" l="1"/>
  <c r="E8" i="2"/>
  <c r="D17" i="4"/>
  <c r="D16" i="4"/>
  <c r="D15" i="4"/>
  <c r="D14" i="4"/>
  <c r="D13" i="4"/>
  <c r="D12" i="4"/>
  <c r="D11" i="4"/>
  <c r="I10" i="4"/>
  <c r="D10" i="4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P8" i="1"/>
  <c r="U8" i="1"/>
  <c r="T8" i="1"/>
  <c r="S8" i="1"/>
  <c r="R8" i="1"/>
  <c r="Q8" i="1"/>
  <c r="O8" i="1"/>
  <c r="N8" i="1"/>
  <c r="M8" i="1"/>
  <c r="L8" i="1"/>
  <c r="K8" i="1"/>
  <c r="J8" i="1"/>
  <c r="I8" i="1"/>
  <c r="H8" i="1"/>
  <c r="G8" i="1"/>
  <c r="F8" i="1"/>
  <c r="E8" i="1"/>
  <c r="D8" i="1"/>
  <c r="C8" i="1"/>
  <c r="P9" i="4" l="1"/>
  <c r="P10" i="4"/>
</calcChain>
</file>

<file path=xl/sharedStrings.xml><?xml version="1.0" encoding="utf-8"?>
<sst xmlns="http://schemas.openxmlformats.org/spreadsheetml/2006/main" count="413" uniqueCount="217">
  <si>
    <t>Phụ lục 1</t>
  </si>
  <si>
    <t xml:space="preserve"> </t>
  </si>
  <si>
    <t>STT</t>
  </si>
  <si>
    <t xml:space="preserve">Đơn vị, địa phương </t>
  </si>
  <si>
    <t xml:space="preserve">Trước sắp xếp </t>
  </si>
  <si>
    <t>Số thực hiện sắp xếp</t>
  </si>
  <si>
    <t>Số không thực hiện sắp xếp do có yếu tố đặc thù</t>
  </si>
  <si>
    <t>Số sau sắp xếp</t>
  </si>
  <si>
    <t>Ghi chú</t>
  </si>
  <si>
    <t>Số đạt tiêu chuẩn</t>
  </si>
  <si>
    <t>Số không đạt tiêu chuẩn</t>
  </si>
  <si>
    <t>Tổng số</t>
  </si>
  <si>
    <t>Số liên quan việc sắp xếp</t>
  </si>
  <si>
    <t>Tổng số</t>
  </si>
  <si>
    <t>Miền núi</t>
  </si>
  <si>
    <t>Hải đảo</t>
  </si>
  <si>
    <t>Biên giới</t>
  </si>
  <si>
    <t xml:space="preserve">Dân tộc
thiểu số </t>
  </si>
  <si>
    <t>Tôn giáo
(nếu có)</t>
  </si>
  <si>
    <t xml:space="preserve">Số giảm </t>
  </si>
  <si>
    <t>A</t>
  </si>
  <si>
    <t>B</t>
  </si>
  <si>
    <t>TỔNG SỐ</t>
  </si>
  <si>
    <t>Phường Hà Tu</t>
  </si>
  <si>
    <t>Phụ lục 2</t>
  </si>
  <si>
    <t>Địa phương, đơn vị</t>
  </si>
  <si>
    <t>Tên thôn, bản, khu phố</t>
  </si>
  <si>
    <t>Quy mô số hộ gia đình theo quy định</t>
  </si>
  <si>
    <t>Số hộ hiện có</t>
  </si>
  <si>
    <t xml:space="preserve">Tỷ lệ
(%) </t>
  </si>
  <si>
    <t xml:space="preserve">Đánh giá </t>
  </si>
  <si>
    <t>Số thôn bản có yếu tố đặc thù</t>
  </si>
  <si>
    <t>Đạt tiêu chuẩn</t>
  </si>
  <si>
    <t>Không đạt tiêu chuẩn</t>
  </si>
  <si>
    <t>Dân tộc thiểu số</t>
  </si>
  <si>
    <t>Tôn giáo</t>
  </si>
  <si>
    <t>Khu phố Hà Tu 3</t>
  </si>
  <si>
    <t>Khu phố Hà Phong 1</t>
  </si>
  <si>
    <t>Khu phố Hà Phong 2A</t>
  </si>
  <si>
    <t>Khu phố Hà Phong 2B</t>
  </si>
  <si>
    <t>Khu phố Hà Phong 3</t>
  </si>
  <si>
    <t>Khu phố Hà Phong 4A</t>
  </si>
  <si>
    <t>Khu phố Hà Phong 4B</t>
  </si>
  <si>
    <t>Khu phố Hà Phong 5</t>
  </si>
  <si>
    <t>Khu phố Hà Phong 6A</t>
  </si>
  <si>
    <t>Khu phố Hà Phong 6B</t>
  </si>
  <si>
    <t>Khu phố Hà Phong 8</t>
  </si>
  <si>
    <t>Khu phố Hà Tu 1</t>
  </si>
  <si>
    <t>Khu phố Hà Tu 2</t>
  </si>
  <si>
    <t>Khu phố Hà Tu 4</t>
  </si>
  <si>
    <t>Khu phố Hà Tu 5</t>
  </si>
  <si>
    <t>Khu phố Hà Tu 6</t>
  </si>
  <si>
    <t>Khu phố Hà Tu 7</t>
  </si>
  <si>
    <t xml:space="preserve">Quy mô số hộ theo quy định </t>
  </si>
  <si>
    <t>Trước sắp xếp</t>
  </si>
  <si>
    <t>Phương án sắp xếp</t>
  </si>
  <si>
    <t>Sau sắp xếp</t>
  </si>
  <si>
    <t xml:space="preserve">Hiện trạng </t>
  </si>
  <si>
    <t>Tỷ lệ
(%) theo quy định</t>
  </si>
  <si>
    <t>Quy mô số hộ</t>
  </si>
  <si>
    <t>Tỷ lệ 
(%)</t>
  </si>
  <si>
    <t xml:space="preserve">Dự kiến tên gọi </t>
  </si>
  <si>
    <t>Khoảng cách từ hộ xa nhất đến Nhà văn hoá thôn (km)</t>
  </si>
  <si>
    <t>Khoảng cách từ hộ xa nhất đến Trung tâm xã (km)</t>
  </si>
  <si>
    <t>Phụ lục 4</t>
  </si>
  <si>
    <t>Địa phương</t>
  </si>
  <si>
    <t>Hiện trạng</t>
  </si>
  <si>
    <t>Phương án bố trí sau sắp xếp</t>
  </si>
  <si>
    <t>Số dôi dư</t>
  </si>
  <si>
    <t>Số giải quyết chế độ chính sách (đối với 3 chức danh)</t>
  </si>
  <si>
    <t xml:space="preserve">Trưởng ban CTMT </t>
  </si>
  <si>
    <t>Bí thư chi bộ</t>
  </si>
  <si>
    <t xml:space="preserve">Bí thư chi bộ kiêm Trưởng ban CTMT </t>
  </si>
  <si>
    <t>stt</t>
  </si>
  <si>
    <t>kkhu phố</t>
  </si>
  <si>
    <t>Hộ</t>
  </si>
  <si>
    <t>Nhân khẩu</t>
  </si>
  <si>
    <t>Tổ 1</t>
  </si>
  <si>
    <t>Tổ 2</t>
  </si>
  <si>
    <t>Tổ 3</t>
  </si>
  <si>
    <t>Tổ 4</t>
  </si>
  <si>
    <t>Tổ 5</t>
  </si>
  <si>
    <t>Tổ 6</t>
  </si>
  <si>
    <t>Tổ 7</t>
  </si>
  <si>
    <t>Tổ 8</t>
  </si>
  <si>
    <t>Tổ 9</t>
  </si>
  <si>
    <t>Tổ 10</t>
  </si>
  <si>
    <t>Tổ 11</t>
  </si>
  <si>
    <t>Tổ 18</t>
  </si>
  <si>
    <t>Tổ 20</t>
  </si>
  <si>
    <t>Tổ 23B</t>
  </si>
  <si>
    <t>Tổ 9A</t>
  </si>
  <si>
    <t>Tổ 9B</t>
  </si>
  <si>
    <t>Tổ 12</t>
  </si>
  <si>
    <t>Không tổ</t>
  </si>
  <si>
    <t>Tổ 13</t>
  </si>
  <si>
    <t>Tổ 44A</t>
  </si>
  <si>
    <t>Tổ 8A</t>
  </si>
  <si>
    <t>Tổ 8B</t>
  </si>
  <si>
    <t>Tổ 11A</t>
  </si>
  <si>
    <t>Tổ 12A</t>
  </si>
  <si>
    <t>Tổ 12B</t>
  </si>
  <si>
    <t>Tổ 12C</t>
  </si>
  <si>
    <t>Tổ 15A</t>
  </si>
  <si>
    <t>Tổ 15B</t>
  </si>
  <si>
    <t>Tổ 16</t>
  </si>
  <si>
    <t>Tổ 17</t>
  </si>
  <si>
    <t>Tổ 21</t>
  </si>
  <si>
    <t>Tổ 22</t>
  </si>
  <si>
    <t>Tổ 22B</t>
  </si>
  <si>
    <t>Tổ 23</t>
  </si>
  <si>
    <t>Tổ 24</t>
  </si>
  <si>
    <t>Tổ 13A</t>
  </si>
  <si>
    <t>Tổ 13B</t>
  </si>
  <si>
    <t>Tổ 14</t>
  </si>
  <si>
    <t>Tổ 25</t>
  </si>
  <si>
    <t>Tổ 26</t>
  </si>
  <si>
    <t>Tổ 27</t>
  </si>
  <si>
    <t>Tổ 28</t>
  </si>
  <si>
    <t>Tổ 29</t>
  </si>
  <si>
    <t>Tổ 30</t>
  </si>
  <si>
    <t>Tổ 31</t>
  </si>
  <si>
    <t>Tổ 32</t>
  </si>
  <si>
    <t>Tổ 33</t>
  </si>
  <si>
    <t>Tổ 34A</t>
  </si>
  <si>
    <t>Tổ 34B</t>
  </si>
  <si>
    <t>Tổ 35</t>
  </si>
  <si>
    <t>Tổ 36A</t>
  </si>
  <si>
    <t>Tổ 36B</t>
  </si>
  <si>
    <t>Tổ 37A</t>
  </si>
  <si>
    <t>Tổ 37B</t>
  </si>
  <si>
    <t>Tổ 38</t>
  </si>
  <si>
    <t>Tổ 38A</t>
  </si>
  <si>
    <t>Tổ 39</t>
  </si>
  <si>
    <t>Tổ 48A</t>
  </si>
  <si>
    <t>Tổ 48B</t>
  </si>
  <si>
    <t>Tổ 40</t>
  </si>
  <si>
    <t>Tổ 41</t>
  </si>
  <si>
    <t>Tổ 42A</t>
  </si>
  <si>
    <t>Tổ 42B</t>
  </si>
  <si>
    <t>Tổ 43</t>
  </si>
  <si>
    <t>Tổ 44B</t>
  </si>
  <si>
    <t>Tổ 45</t>
  </si>
  <si>
    <t>Tổ 46</t>
  </si>
  <si>
    <t>Tổ 46A</t>
  </si>
  <si>
    <t>Tổ 47A</t>
  </si>
  <si>
    <t>Tổ 47B</t>
  </si>
  <si>
    <t>Tổ 49</t>
  </si>
  <si>
    <t>Tổ 49A</t>
  </si>
  <si>
    <t>Tổ 49B</t>
  </si>
  <si>
    <t>Tổ 49C</t>
  </si>
  <si>
    <t>Tổ 50</t>
  </si>
  <si>
    <t>Tổ 51</t>
  </si>
  <si>
    <t>Tổ 52</t>
  </si>
  <si>
    <t>Tổ 53</t>
  </si>
  <si>
    <t>Tổ 53A</t>
  </si>
  <si>
    <t>Tổ 53B</t>
  </si>
  <si>
    <t>Tổ 54A</t>
  </si>
  <si>
    <t>Tổ 54B</t>
  </si>
  <si>
    <t>Tổ 54C</t>
  </si>
  <si>
    <t>Tổ 55</t>
  </si>
  <si>
    <t>Tổ 56A</t>
  </si>
  <si>
    <t>Tổ 56B</t>
  </si>
  <si>
    <t>Tổ 57</t>
  </si>
  <si>
    <t>Tổ 58</t>
  </si>
  <si>
    <t>Tổ 59</t>
  </si>
  <si>
    <t>Tổ 60</t>
  </si>
  <si>
    <t>Tổ 61</t>
  </si>
  <si>
    <t>Tổ 62</t>
  </si>
  <si>
    <t>Tổ 63</t>
  </si>
  <si>
    <t>Tổ 64</t>
  </si>
  <si>
    <t>Tổ 65</t>
  </si>
  <si>
    <t>Tổ 66</t>
  </si>
  <si>
    <t>Tổng</t>
  </si>
  <si>
    <t>Khu phố 1</t>
  </si>
  <si>
    <t>Khu phố 2</t>
  </si>
  <si>
    <t>Khu phố 3</t>
  </si>
  <si>
    <t>Khu phố 4</t>
  </si>
  <si>
    <t>Khu phố 5</t>
  </si>
  <si>
    <t>Khu phố 6</t>
  </si>
  <si>
    <t>Khu phố 7</t>
  </si>
  <si>
    <t>Khu phố 8</t>
  </si>
  <si>
    <t>Sán Dìu</t>
  </si>
  <si>
    <t>Khu 7</t>
  </si>
  <si>
    <t>Khu 8</t>
  </si>
  <si>
    <t>KHU 4:</t>
  </si>
  <si>
    <t>KHU 5:</t>
  </si>
  <si>
    <t>ỦY BAN NHÂN DÂN
PHƯỜNG HÀ TU</t>
  </si>
  <si>
    <t>PHƯƠNG ÁN SẮP XẾP KHU PHỐ PHƯỜNG HÀ TU</t>
  </si>
  <si>
    <t>Sáp nhập từ 17 Khu phố còn 8 Khu phố, giảm 53%</t>
  </si>
  <si>
    <t>Tên thôn, bản, Khu phố phố</t>
  </si>
  <si>
    <t>Diện tích (km2)</t>
  </si>
  <si>
    <t>Tổng số</t>
  </si>
  <si>
    <t>Sáp nhập Khu phố Hà Phong 1, Hà Phong 2A và Hà Phong 2B thành Khu phố 1</t>
  </si>
  <si>
    <t>Sáp nhập Khu phố Hà Phong 3, Hà Phong 4A và Hà Phong 4B thành Khu phố 2</t>
  </si>
  <si>
    <t>Sáp nhập Khu phố Hà Phong 5 và Hà Phong 6A thành Khu phố 3</t>
  </si>
  <si>
    <t>Sáp nhập Khu phố Hà Phong 6B và Hà Phong 8 thành Khu phố 4</t>
  </si>
  <si>
    <t>Sáp nhập Khu phố HàTu 1 và HàTu 2 thành Khu phố 5</t>
  </si>
  <si>
    <t>Sáp nhập Khu phố HàTu 3 và HàTu 4 thành Khu phố 6</t>
  </si>
  <si>
    <t>Sáp nhập Khu phố Hà Tu 5 và Hà Tu 6 (phần dưới đường QL 18 phía biển, gồm các tổ 6-13) thành Khu phố 7</t>
  </si>
  <si>
    <t>Sáp nhập Khu phố Hà Tu 7 và Khu phố Hà Tu 6 (phần trên đường QL 18, gồm các tổ 1-5) thành Khu phố 8</t>
  </si>
  <si>
    <r>
      <t xml:space="preserve">BIỂU TỔNG HỢP  HIỆN TRẠNG, PHƯƠNG ÁN SẮP XẾP KHU PHỐ NĂM 2026
</t>
    </r>
    <r>
      <rPr>
        <i/>
        <sz val="16"/>
        <color theme="1"/>
        <rFont val="Times New Roman"/>
        <family val="1"/>
        <charset val="163"/>
      </rPr>
      <t>(Kèm theo Đề án số …./ĐA-UBND ngày …/6/2026 của UBND phường Hà Tu)</t>
    </r>
  </si>
  <si>
    <t>Phương án nhập 2 khu thành 01 khu</t>
  </si>
  <si>
    <t>Phương án nhập 3 khu thành 01 khu</t>
  </si>
  <si>
    <t>Phương án nhập 4 khu thành 01 khu</t>
  </si>
  <si>
    <t>Phương án nhập 5 khu thành 01 khu</t>
  </si>
  <si>
    <t>Phương án nhập 6 khu thành 01 khu</t>
  </si>
  <si>
    <t>Tổng số khu phố</t>
  </si>
  <si>
    <r>
      <t xml:space="preserve">BIỂU THỐNG KÊ THỰC TRẠNG CÁC KHU PHỐ TÍNH ĐẾN 31/5/2026
</t>
    </r>
    <r>
      <rPr>
        <i/>
        <sz val="12"/>
        <color theme="1"/>
        <rFont val="Times New Roman"/>
        <family val="1"/>
        <charset val="163"/>
      </rPr>
      <t>(Kèm theo Đề án số …./ĐA-UBND ngày …/6/2026 của UBND phường Hà Tu)</t>
    </r>
  </si>
  <si>
    <t>Tên khu phố</t>
  </si>
  <si>
    <t>Người hoạt động KCT cấp xã (dự kiến bố trí xuống khu phố)</t>
  </si>
  <si>
    <t>Người hoạt động KCT ở khu phố</t>
  </si>
  <si>
    <t>Người trực tiếp tham gia hoạt động ở khu phố</t>
  </si>
  <si>
    <t>Bí thư Chi bộ đồng thời Trưởng khu phố</t>
  </si>
  <si>
    <t>Trưởng khu phố</t>
  </si>
  <si>
    <t>Bí thư chi bộ kiêm Trưởng khu phố</t>
  </si>
  <si>
    <r>
      <t xml:space="preserve">PHƯƠNG ÁN BỐ TRÍ, SẮP XẾP NGƯỜI HOẠT ĐỘNG KHÔNG CHUYÊN TRÁCH Ở KHU PHỐ
</t>
    </r>
    <r>
      <rPr>
        <i/>
        <sz val="14"/>
        <color theme="1"/>
        <rFont val="Times New Roman"/>
        <family val="1"/>
        <charset val="163"/>
      </rPr>
      <t>(Kèm theo Đề án số …./ĐA-UBND ngày …/6/2026 của UBND phường Hà Tu)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</si>
</sst>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0.000"/>
  </numFmts>
  <fonts count="46" x14ac:knownFonts="1">
    <font>
      <sz val="12"/>
      <color theme="1"/>
      <name val="Arial"/>
      <scheme val="minor"/>
    </font>
    <font>
      <b/>
      <sz val="13"/>
      <color theme="1"/>
      <name val="Times New Roman"/>
      <family val="1"/>
      <charset val="163"/>
    </font>
    <font>
      <sz val="16"/>
      <color theme="1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2"/>
      <name val="Arial"/>
      <family val="2"/>
      <charset val="163"/>
    </font>
    <font>
      <b/>
      <i/>
      <sz val="14"/>
      <color theme="1"/>
      <name val="Times New Roman"/>
      <family val="1"/>
      <charset val="163"/>
    </font>
    <font>
      <b/>
      <i/>
      <sz val="12"/>
      <color theme="1"/>
      <name val="Times New Roman"/>
      <family val="1"/>
      <charset val="163"/>
    </font>
    <font>
      <sz val="14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i/>
      <sz val="12"/>
      <color theme="1"/>
      <name val="Times New Roman"/>
      <family val="1"/>
      <charset val="163"/>
    </font>
    <font>
      <b/>
      <sz val="10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1"/>
      <color theme="1"/>
      <name val="Calibri"/>
      <family val="2"/>
      <charset val="163"/>
    </font>
    <font>
      <sz val="11"/>
      <color theme="1"/>
      <name val="Times New Roman"/>
      <family val="1"/>
      <charset val="163"/>
    </font>
    <font>
      <sz val="13"/>
      <color theme="1"/>
      <name val="Times New Roman"/>
      <family val="1"/>
      <charset val="163"/>
    </font>
    <font>
      <b/>
      <sz val="14"/>
      <color rgb="FFFF0000"/>
      <name val="Times New Roman"/>
      <family val="1"/>
      <charset val="163"/>
    </font>
    <font>
      <sz val="12"/>
      <color theme="1"/>
      <name val="Arial"/>
      <family val="2"/>
      <charset val="163"/>
      <scheme val="minor"/>
    </font>
    <font>
      <b/>
      <sz val="11"/>
      <color theme="1"/>
      <name val="Times New Roman"/>
      <family val="1"/>
      <charset val="163"/>
    </font>
    <font>
      <b/>
      <sz val="12"/>
      <color theme="1"/>
      <name val="Arial"/>
      <family val="2"/>
      <charset val="163"/>
      <scheme val="minor"/>
    </font>
    <font>
      <sz val="12"/>
      <color rgb="FFFF0000"/>
      <name val="Arial"/>
      <family val="2"/>
      <charset val="163"/>
      <scheme val="minor"/>
    </font>
    <font>
      <i/>
      <sz val="16"/>
      <color theme="1"/>
      <name val="Times New Roman"/>
      <family val="1"/>
      <charset val="163"/>
    </font>
    <font>
      <b/>
      <sz val="10"/>
      <color theme="1"/>
      <name val="Times New Roman"/>
      <family val="1"/>
      <charset val="238"/>
    </font>
    <font>
      <sz val="12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</font>
    <font>
      <b/>
      <sz val="11"/>
      <color theme="1"/>
      <name val="Arial"/>
      <family val="2"/>
      <charset val="238"/>
      <scheme val="minor"/>
    </font>
    <font>
      <sz val="12"/>
      <name val="Times New Roman"/>
      <family val="1"/>
      <charset val="238"/>
    </font>
    <font>
      <sz val="8"/>
      <name val="Arial"/>
      <scheme val="minor"/>
    </font>
    <font>
      <sz val="12"/>
      <name val="Times New Roman"/>
      <family val="1"/>
      <charset val="163"/>
    </font>
    <font>
      <sz val="12"/>
      <color theme="1"/>
      <name val="Times New Roman"/>
      <family val="2"/>
    </font>
    <font>
      <b/>
      <sz val="13"/>
      <color theme="1"/>
      <name val="Times New Roman"/>
      <family val="1"/>
    </font>
    <font>
      <b/>
      <sz val="14"/>
      <color rgb="FFFF0000"/>
      <name val="Times New Roman"/>
      <family val="2"/>
    </font>
    <font>
      <b/>
      <sz val="14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6" fillId="0" borderId="0"/>
    <xf numFmtId="0" fontId="35" fillId="0" borderId="0"/>
    <xf numFmtId="0" fontId="26" fillId="0" borderId="0"/>
    <xf numFmtId="43" fontId="35" fillId="0" borderId="0" applyFont="0" applyFill="0" applyBorder="0" applyAlignment="0" applyProtection="0"/>
  </cellStyleXfs>
  <cellXfs count="18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" fontId="10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2" borderId="7" xfId="0" applyFont="1" applyFill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8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20" fillId="0" borderId="7" xfId="0" applyFont="1" applyBorder="1" applyAlignment="1">
      <alignment horizontal="center" vertical="center"/>
    </xf>
    <xf numFmtId="0" fontId="20" fillId="0" borderId="7" xfId="0" applyFont="1" applyBorder="1" applyAlignment="1">
      <alignment vertical="center"/>
    </xf>
    <xf numFmtId="0" fontId="22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23" fillId="0" borderId="7" xfId="0" applyFont="1" applyBorder="1" applyAlignment="1">
      <alignment vertical="center"/>
    </xf>
    <xf numFmtId="0" fontId="7" fillId="0" borderId="6" xfId="0" applyFont="1" applyBorder="1"/>
    <xf numFmtId="164" fontId="4" fillId="0" borderId="2" xfId="0" applyNumberFormat="1" applyFont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/>
    <xf numFmtId="0" fontId="4" fillId="4" borderId="7" xfId="0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/>
    <xf numFmtId="164" fontId="7" fillId="4" borderId="8" xfId="0" applyNumberFormat="1" applyFont="1" applyFill="1" applyBorder="1"/>
    <xf numFmtId="164" fontId="7" fillId="3" borderId="8" xfId="0" applyNumberFormat="1" applyFont="1" applyFill="1" applyBorder="1"/>
    <xf numFmtId="164" fontId="7" fillId="4" borderId="6" xfId="0" applyNumberFormat="1" applyFont="1" applyFill="1" applyBorder="1"/>
    <xf numFmtId="0" fontId="27" fillId="0" borderId="9" xfId="1" applyFont="1" applyBorder="1" applyAlignment="1">
      <alignment horizontal="center" vertical="center"/>
    </xf>
    <xf numFmtId="0" fontId="26" fillId="0" borderId="0" xfId="1"/>
    <xf numFmtId="0" fontId="28" fillId="0" borderId="9" xfId="1" applyFont="1" applyBorder="1"/>
    <xf numFmtId="0" fontId="29" fillId="0" borderId="0" xfId="1" applyFont="1"/>
    <xf numFmtId="0" fontId="30" fillId="0" borderId="9" xfId="1" applyFont="1" applyBorder="1"/>
    <xf numFmtId="0" fontId="30" fillId="3" borderId="9" xfId="1" applyFont="1" applyFill="1" applyBorder="1"/>
    <xf numFmtId="0" fontId="26" fillId="0" borderId="9" xfId="1" applyBorder="1"/>
    <xf numFmtId="0" fontId="31" fillId="0" borderId="9" xfId="1" applyFont="1" applyBorder="1"/>
    <xf numFmtId="0" fontId="30" fillId="5" borderId="9" xfId="1" applyFont="1" applyFill="1" applyBorder="1"/>
    <xf numFmtId="0" fontId="26" fillId="5" borderId="0" xfId="1" applyFill="1"/>
    <xf numFmtId="0" fontId="29" fillId="5" borderId="0" xfId="1" applyFont="1" applyFill="1"/>
    <xf numFmtId="0" fontId="30" fillId="4" borderId="9" xfId="1" applyFont="1" applyFill="1" applyBorder="1"/>
    <xf numFmtId="0" fontId="26" fillId="4" borderId="0" xfId="1" applyFill="1"/>
    <xf numFmtId="0" fontId="29" fillId="4" borderId="0" xfId="1" applyFont="1" applyFill="1"/>
    <xf numFmtId="0" fontId="30" fillId="6" borderId="9" xfId="1" applyFont="1" applyFill="1" applyBorder="1"/>
    <xf numFmtId="0" fontId="26" fillId="6" borderId="0" xfId="1" applyFill="1"/>
    <xf numFmtId="0" fontId="29" fillId="6" borderId="0" xfId="1" applyFont="1" applyFill="1"/>
    <xf numFmtId="165" fontId="26" fillId="0" borderId="0" xfId="1" applyNumberFormat="1"/>
    <xf numFmtId="2" fontId="26" fillId="0" borderId="0" xfId="1" applyNumberFormat="1"/>
    <xf numFmtId="164" fontId="32" fillId="0" borderId="9" xfId="4" applyNumberFormat="1" applyFont="1" applyFill="1" applyBorder="1" applyAlignment="1">
      <alignment vertical="center"/>
    </xf>
    <xf numFmtId="164" fontId="34" fillId="0" borderId="9" xfId="4" applyNumberFormat="1" applyFont="1" applyFill="1" applyBorder="1" applyAlignment="1">
      <alignment vertical="center"/>
    </xf>
    <xf numFmtId="0" fontId="36" fillId="0" borderId="0" xfId="2" applyFont="1" applyAlignment="1">
      <alignment horizontal="center" vertical="center" wrapText="1"/>
    </xf>
    <xf numFmtId="0" fontId="37" fillId="0" borderId="0" xfId="3" applyFont="1" applyAlignment="1">
      <alignment vertical="center"/>
    </xf>
    <xf numFmtId="0" fontId="37" fillId="0" borderId="0" xfId="3" applyFont="1" applyAlignment="1">
      <alignment horizontal="center" vertical="center"/>
    </xf>
    <xf numFmtId="0" fontId="35" fillId="0" borderId="0" xfId="2" applyAlignment="1">
      <alignment vertical="center"/>
    </xf>
    <xf numFmtId="0" fontId="35" fillId="0" borderId="0" xfId="2" applyAlignment="1">
      <alignment horizontal="center" vertical="center"/>
    </xf>
    <xf numFmtId="0" fontId="39" fillId="0" borderId="0" xfId="3" applyFont="1" applyAlignment="1">
      <alignment vertical="center"/>
    </xf>
    <xf numFmtId="0" fontId="39" fillId="0" borderId="0" xfId="3" applyFont="1" applyAlignment="1">
      <alignment horizontal="center" vertical="center"/>
    </xf>
    <xf numFmtId="166" fontId="39" fillId="0" borderId="0" xfId="3" applyNumberFormat="1" applyFont="1" applyAlignment="1">
      <alignment horizontal="center" vertical="center"/>
    </xf>
    <xf numFmtId="0" fontId="40" fillId="0" borderId="0" xfId="3" applyFont="1" applyAlignment="1">
      <alignment horizontal="center" vertical="center" wrapText="1"/>
    </xf>
    <xf numFmtId="0" fontId="41" fillId="0" borderId="9" xfId="3" applyFont="1" applyBorder="1" applyAlignment="1">
      <alignment horizontal="center" vertical="center" wrapText="1"/>
    </xf>
    <xf numFmtId="0" fontId="41" fillId="0" borderId="11" xfId="3" applyFont="1" applyBorder="1" applyAlignment="1">
      <alignment horizontal="center" vertical="center" wrapText="1"/>
    </xf>
    <xf numFmtId="166" fontId="41" fillId="0" borderId="9" xfId="3" applyNumberFormat="1" applyFont="1" applyBorder="1" applyAlignment="1">
      <alignment horizontal="center" vertical="center" wrapText="1"/>
    </xf>
    <xf numFmtId="0" fontId="42" fillId="0" borderId="9" xfId="3" applyFont="1" applyBorder="1" applyAlignment="1">
      <alignment horizontal="center" vertical="center"/>
    </xf>
    <xf numFmtId="166" fontId="42" fillId="0" borderId="9" xfId="3" applyNumberFormat="1" applyFont="1" applyBorder="1" applyAlignment="1">
      <alignment horizontal="center" vertical="center"/>
    </xf>
    <xf numFmtId="0" fontId="43" fillId="0" borderId="9" xfId="3" applyFont="1" applyBorder="1" applyAlignment="1">
      <alignment horizontal="center" vertical="center"/>
    </xf>
    <xf numFmtId="166" fontId="43" fillId="0" borderId="9" xfId="3" applyNumberFormat="1" applyFont="1" applyBorder="1" applyAlignment="1">
      <alignment horizontal="center" vertical="center"/>
    </xf>
    <xf numFmtId="0" fontId="41" fillId="0" borderId="9" xfId="2" applyFont="1" applyBorder="1" applyAlignment="1">
      <alignment horizontal="left" vertical="center" wrapText="1"/>
    </xf>
    <xf numFmtId="0" fontId="44" fillId="0" borderId="9" xfId="2" applyFont="1" applyBorder="1" applyAlignment="1">
      <alignment horizontal="center" vertical="center" wrapText="1"/>
    </xf>
    <xf numFmtId="0" fontId="44" fillId="0" borderId="9" xfId="2" applyFont="1" applyBorder="1" applyAlignment="1">
      <alignment horizontal="center" vertical="center"/>
    </xf>
    <xf numFmtId="166" fontId="44" fillId="0" borderId="9" xfId="2" applyNumberFormat="1" applyFont="1" applyBorder="1" applyAlignment="1">
      <alignment horizontal="center" vertical="center"/>
    </xf>
    <xf numFmtId="0" fontId="35" fillId="0" borderId="9" xfId="2" applyBorder="1" applyAlignment="1">
      <alignment vertical="center"/>
    </xf>
    <xf numFmtId="0" fontId="26" fillId="0" borderId="9" xfId="2" applyFont="1" applyBorder="1" applyAlignment="1">
      <alignment horizontal="center" vertical="center"/>
    </xf>
    <xf numFmtId="2" fontId="26" fillId="0" borderId="9" xfId="2" applyNumberFormat="1" applyFont="1" applyBorder="1" applyAlignment="1">
      <alignment horizontal="center" vertical="center"/>
    </xf>
    <xf numFmtId="2" fontId="26" fillId="0" borderId="11" xfId="2" applyNumberFormat="1" applyFont="1" applyBorder="1" applyAlignment="1">
      <alignment horizontal="center" vertical="center"/>
    </xf>
    <xf numFmtId="0" fontId="35" fillId="0" borderId="9" xfId="2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64" fontId="35" fillId="0" borderId="9" xfId="2" applyNumberFormat="1" applyBorder="1" applyAlignment="1">
      <alignment horizontal="center" vertical="center"/>
    </xf>
    <xf numFmtId="2" fontId="35" fillId="0" borderId="9" xfId="2" applyNumberFormat="1" applyBorder="1" applyAlignment="1">
      <alignment horizontal="center" vertical="center"/>
    </xf>
    <xf numFmtId="166" fontId="45" fillId="0" borderId="9" xfId="4" applyNumberFormat="1" applyFont="1" applyFill="1" applyBorder="1" applyAlignment="1">
      <alignment horizontal="center" vertical="center"/>
    </xf>
    <xf numFmtId="164" fontId="35" fillId="0" borderId="0" xfId="2" applyNumberFormat="1" applyAlignment="1">
      <alignment vertical="center"/>
    </xf>
    <xf numFmtId="166" fontId="35" fillId="0" borderId="0" xfId="2" applyNumberFormat="1" applyAlignment="1">
      <alignment horizontal="center" vertical="center"/>
    </xf>
    <xf numFmtId="164" fontId="35" fillId="0" borderId="0" xfId="2" applyNumberForma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25" fillId="0" borderId="7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2" fontId="12" fillId="0" borderId="7" xfId="0" applyNumberFormat="1" applyFont="1" applyBorder="1" applyAlignment="1">
      <alignment vertical="center"/>
    </xf>
    <xf numFmtId="0" fontId="36" fillId="0" borderId="0" xfId="2" applyFont="1" applyAlignment="1">
      <alignment horizontal="center" vertical="center" wrapText="1"/>
    </xf>
    <xf numFmtId="0" fontId="38" fillId="0" borderId="0" xfId="3" applyFont="1" applyAlignment="1">
      <alignment horizontal="right" vertical="center"/>
    </xf>
    <xf numFmtId="0" fontId="40" fillId="0" borderId="0" xfId="3" applyFont="1" applyAlignment="1">
      <alignment horizontal="center" vertical="center" wrapText="1"/>
    </xf>
    <xf numFmtId="0" fontId="6" fillId="0" borderId="10" xfId="2" applyFont="1" applyBorder="1" applyAlignment="1">
      <alignment horizontal="left" vertical="center"/>
    </xf>
    <xf numFmtId="0" fontId="41" fillId="0" borderId="9" xfId="3" applyFont="1" applyBorder="1" applyAlignment="1">
      <alignment horizontal="center" vertical="center" wrapText="1"/>
    </xf>
    <xf numFmtId="0" fontId="41" fillId="0" borderId="11" xfId="3" applyFont="1" applyBorder="1" applyAlignment="1">
      <alignment horizontal="center" vertical="center" wrapText="1"/>
    </xf>
    <xf numFmtId="0" fontId="41" fillId="0" borderId="15" xfId="3" applyFont="1" applyBorder="1" applyAlignment="1">
      <alignment horizontal="center" vertical="center" wrapText="1"/>
    </xf>
    <xf numFmtId="0" fontId="41" fillId="0" borderId="12" xfId="3" applyFont="1" applyBorder="1" applyAlignment="1">
      <alignment horizontal="center" vertical="center" wrapText="1"/>
    </xf>
    <xf numFmtId="0" fontId="41" fillId="0" borderId="13" xfId="3" applyFont="1" applyBorder="1" applyAlignment="1">
      <alignment horizontal="center" vertical="center" wrapText="1"/>
    </xf>
    <xf numFmtId="0" fontId="41" fillId="0" borderId="14" xfId="3" applyFont="1" applyBorder="1" applyAlignment="1">
      <alignment horizontal="center" vertical="center" wrapText="1"/>
    </xf>
    <xf numFmtId="0" fontId="44" fillId="0" borderId="11" xfId="3" applyFont="1" applyBorder="1" applyAlignment="1">
      <alignment horizontal="center" vertical="center" wrapText="1"/>
    </xf>
    <xf numFmtId="0" fontId="44" fillId="0" borderId="16" xfId="3" applyFont="1" applyBorder="1" applyAlignment="1">
      <alignment horizontal="center" vertical="center" wrapText="1"/>
    </xf>
    <xf numFmtId="0" fontId="44" fillId="0" borderId="15" xfId="3" applyFont="1" applyBorder="1" applyAlignment="1">
      <alignment horizontal="center" vertical="center" wrapText="1"/>
    </xf>
    <xf numFmtId="0" fontId="26" fillId="0" borderId="9" xfId="2" applyFont="1" applyBorder="1" applyAlignment="1">
      <alignment horizontal="center" vertical="center" wrapText="1"/>
    </xf>
    <xf numFmtId="164" fontId="26" fillId="0" borderId="9" xfId="2" applyNumberFormat="1" applyFont="1" applyBorder="1" applyAlignment="1">
      <alignment horizontal="center" vertical="center"/>
    </xf>
    <xf numFmtId="0" fontId="26" fillId="0" borderId="9" xfId="2" applyFont="1" applyBorder="1" applyAlignment="1">
      <alignment horizontal="center" vertical="center"/>
    </xf>
    <xf numFmtId="2" fontId="26" fillId="0" borderId="9" xfId="2" applyNumberFormat="1" applyFont="1" applyBorder="1" applyAlignment="1">
      <alignment horizontal="center" vertical="center"/>
    </xf>
    <xf numFmtId="166" fontId="26" fillId="0" borderId="11" xfId="2" applyNumberFormat="1" applyFont="1" applyBorder="1" applyAlignment="1">
      <alignment horizontal="center" vertical="center"/>
    </xf>
    <xf numFmtId="166" fontId="26" fillId="0" borderId="16" xfId="2" applyNumberFormat="1" applyFont="1" applyBorder="1" applyAlignment="1">
      <alignment horizontal="center" vertical="center"/>
    </xf>
    <xf numFmtId="166" fontId="26" fillId="0" borderId="15" xfId="2" applyNumberFormat="1" applyFont="1" applyBorder="1" applyAlignment="1">
      <alignment horizontal="center" vertical="center"/>
    </xf>
    <xf numFmtId="0" fontId="26" fillId="0" borderId="11" xfId="2" applyFont="1" applyBorder="1" applyAlignment="1">
      <alignment horizontal="center" vertical="center" wrapText="1"/>
    </xf>
    <xf numFmtId="0" fontId="26" fillId="0" borderId="15" xfId="2" applyFont="1" applyBorder="1" applyAlignment="1">
      <alignment horizontal="center" vertical="center" wrapText="1"/>
    </xf>
    <xf numFmtId="164" fontId="26" fillId="0" borderId="11" xfId="2" applyNumberFormat="1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2" fontId="26" fillId="0" borderId="11" xfId="2" applyNumberFormat="1" applyFont="1" applyBorder="1" applyAlignment="1">
      <alignment horizontal="center" vertical="center"/>
    </xf>
    <xf numFmtId="2" fontId="26" fillId="0" borderId="15" xfId="2" applyNumberFormat="1" applyFont="1" applyBorder="1" applyAlignment="1">
      <alignment horizontal="center" vertical="center"/>
    </xf>
    <xf numFmtId="0" fontId="35" fillId="0" borderId="11" xfId="2" applyBorder="1" applyAlignment="1">
      <alignment horizontal="center" vertical="center"/>
    </xf>
    <xf numFmtId="0" fontId="35" fillId="0" borderId="16" xfId="2" applyBorder="1" applyAlignment="1">
      <alignment horizontal="center" vertical="center"/>
    </xf>
    <xf numFmtId="0" fontId="35" fillId="0" borderId="15" xfId="2" applyBorder="1" applyAlignment="1">
      <alignment horizontal="center" vertical="center"/>
    </xf>
    <xf numFmtId="164" fontId="35" fillId="0" borderId="11" xfId="2" applyNumberFormat="1" applyBorder="1" applyAlignment="1">
      <alignment horizontal="center" vertical="center"/>
    </xf>
    <xf numFmtId="0" fontId="26" fillId="0" borderId="11" xfId="2" applyFont="1" applyBorder="1" applyAlignment="1">
      <alignment horizontal="center" vertical="center"/>
    </xf>
    <xf numFmtId="2" fontId="35" fillId="0" borderId="11" xfId="2" applyNumberFormat="1" applyBorder="1" applyAlignment="1">
      <alignment horizontal="center" vertical="center"/>
    </xf>
    <xf numFmtId="2" fontId="35" fillId="0" borderId="15" xfId="2" applyNumberFormat="1" applyBorder="1" applyAlignment="1">
      <alignment horizontal="center" vertical="center"/>
    </xf>
    <xf numFmtId="166" fontId="35" fillId="0" borderId="11" xfId="2" applyNumberFormat="1" applyBorder="1" applyAlignment="1">
      <alignment horizontal="center" vertical="center"/>
    </xf>
    <xf numFmtId="166" fontId="35" fillId="0" borderId="15" xfId="2" applyNumberForma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0" fillId="0" borderId="0" xfId="0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6" xfId="0" applyFont="1" applyBorder="1"/>
    <xf numFmtId="0" fontId="11" fillId="0" borderId="3" xfId="0" applyFont="1" applyBorder="1" applyAlignment="1">
      <alignment horizontal="center" vertical="center" wrapText="1"/>
    </xf>
    <xf numFmtId="0" fontId="7" fillId="0" borderId="4" xfId="0" applyFont="1" applyBorder="1"/>
    <xf numFmtId="0" fontId="7" fillId="0" borderId="5" xfId="0" applyFont="1" applyBorder="1"/>
    <xf numFmtId="0" fontId="11" fillId="0" borderId="2" xfId="0" applyFont="1" applyBorder="1" applyAlignment="1">
      <alignment horizontal="center" vertical="center"/>
    </xf>
  </cellXfs>
  <cellStyles count="5">
    <cellStyle name="Bình thường" xfId="0" builtinId="0"/>
    <cellStyle name="Bình thường 2" xfId="2" xr:uid="{372D3A5C-2579-46B8-9C74-84BD3B08D1EB}"/>
    <cellStyle name="Dấu phẩy 2" xfId="4" xr:uid="{62BDAC51-047B-4DF5-B291-C050B7ECA447}"/>
    <cellStyle name="Normal 16" xfId="3" xr:uid="{27EAECE0-7DF0-4F27-9185-0B73234C1DFA}"/>
    <cellStyle name="Normal 2" xfId="1" xr:uid="{F18E0B3D-3850-4EC8-8C3D-CCAA4AE4E7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790575</xdr:colOff>
      <xdr:row>0</xdr:row>
      <xdr:rowOff>381000</xdr:rowOff>
    </xdr:from>
    <xdr:ext cx="1162050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089932" y="381000"/>
          <a:ext cx="1162050" cy="38100"/>
          <a:chOff x="4764975" y="3780000"/>
          <a:chExt cx="116205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CxnSpPr/>
        </xdr:nvCxnSpPr>
        <xdr:spPr>
          <a:xfrm>
            <a:off x="4764975" y="3780000"/>
            <a:ext cx="1162050" cy="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525780</xdr:colOff>
      <xdr:row>0</xdr:row>
      <xdr:rowOff>472440</xdr:rowOff>
    </xdr:from>
    <xdr:to>
      <xdr:col>1</xdr:col>
      <xdr:colOff>1219200</xdr:colOff>
      <xdr:row>0</xdr:row>
      <xdr:rowOff>487680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75CDE521-D455-4405-9AA0-68B791EB1981}"/>
            </a:ext>
          </a:extLst>
        </xdr:cNvPr>
        <xdr:cNvCxnSpPr/>
      </xdr:nvCxnSpPr>
      <xdr:spPr>
        <a:xfrm>
          <a:off x="973455" y="472440"/>
          <a:ext cx="693420" cy="1524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47"/>
  <sheetViews>
    <sheetView zoomScale="70" zoomScaleNormal="70" workbookViewId="0">
      <selection activeCell="I11" sqref="I11"/>
    </sheetView>
  </sheetViews>
  <sheetFormatPr defaultColWidth="10.109375" defaultRowHeight="15" customHeight="1" x14ac:dyDescent="0.2"/>
  <cols>
    <col min="1" max="1" width="4.6640625" style="100" customWidth="1"/>
    <col min="2" max="2" width="22.44140625" style="100" customWidth="1"/>
    <col min="3" max="4" width="8.77734375" style="100" customWidth="1"/>
    <col min="5" max="5" width="10.21875" style="100" customWidth="1"/>
    <col min="6" max="6" width="7.21875" style="100" customWidth="1"/>
    <col min="7" max="7" width="10.88671875" style="100" customWidth="1"/>
    <col min="8" max="8" width="9.6640625" style="100" customWidth="1"/>
    <col min="9" max="9" width="10.5546875" style="100" customWidth="1"/>
    <col min="10" max="12" width="7.44140625" style="100" customWidth="1"/>
    <col min="13" max="15" width="10.5546875" style="100" customWidth="1"/>
    <col min="16" max="16" width="7.109375" style="100" customWidth="1"/>
    <col min="17" max="20" width="9.109375" style="100" customWidth="1"/>
    <col min="21" max="21" width="8.6640625" style="100" customWidth="1"/>
    <col min="22" max="22" width="8.33203125" style="100" customWidth="1"/>
    <col min="23" max="27" width="8.109375" style="100" customWidth="1"/>
    <col min="28" max="16384" width="10.109375" style="100"/>
  </cols>
  <sheetData>
    <row r="1" spans="1:27" ht="56.25" customHeight="1" x14ac:dyDescent="0.2">
      <c r="A1" s="159" t="s">
        <v>187</v>
      </c>
      <c r="B1" s="160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61" t="s">
        <v>0</v>
      </c>
      <c r="U1" s="160"/>
      <c r="V1" s="160"/>
      <c r="W1" s="101"/>
      <c r="X1" s="101"/>
      <c r="Y1" s="101"/>
      <c r="Z1" s="101"/>
      <c r="AA1" s="101"/>
    </row>
    <row r="2" spans="1:27" ht="18.75" customHeight="1" x14ac:dyDescent="0.2">
      <c r="A2" s="102"/>
      <c r="B2" s="10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 t="s">
        <v>1</v>
      </c>
      <c r="W2" s="101"/>
      <c r="X2" s="101"/>
      <c r="Y2" s="101"/>
      <c r="Z2" s="101"/>
      <c r="AA2" s="101"/>
    </row>
    <row r="3" spans="1:27" ht="57" customHeight="1" x14ac:dyDescent="0.2">
      <c r="A3" s="162" t="s">
        <v>201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01"/>
      <c r="X3" s="101"/>
      <c r="Y3" s="101"/>
      <c r="Z3" s="101"/>
      <c r="AA3" s="101"/>
    </row>
    <row r="4" spans="1:27" ht="12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4"/>
      <c r="S4" s="4"/>
      <c r="T4" s="4"/>
      <c r="U4" s="101"/>
      <c r="V4" s="101"/>
      <c r="W4" s="101"/>
      <c r="X4" s="101"/>
      <c r="Y4" s="101"/>
      <c r="Z4" s="101"/>
      <c r="AA4" s="101"/>
    </row>
    <row r="5" spans="1:27" ht="36" customHeight="1" x14ac:dyDescent="0.2">
      <c r="A5" s="163" t="s">
        <v>2</v>
      </c>
      <c r="B5" s="165" t="s">
        <v>3</v>
      </c>
      <c r="C5" s="156" t="s">
        <v>4</v>
      </c>
      <c r="D5" s="157"/>
      <c r="E5" s="158"/>
      <c r="F5" s="156" t="s">
        <v>5</v>
      </c>
      <c r="G5" s="157"/>
      <c r="H5" s="158"/>
      <c r="I5" s="156" t="s">
        <v>6</v>
      </c>
      <c r="J5" s="157"/>
      <c r="K5" s="157"/>
      <c r="L5" s="157"/>
      <c r="M5" s="157"/>
      <c r="N5" s="158"/>
      <c r="O5" s="156" t="s">
        <v>7</v>
      </c>
      <c r="P5" s="157"/>
      <c r="Q5" s="157"/>
      <c r="R5" s="157"/>
      <c r="S5" s="157"/>
      <c r="T5" s="157"/>
      <c r="U5" s="158"/>
      <c r="V5" s="165" t="s">
        <v>8</v>
      </c>
      <c r="W5" s="101"/>
      <c r="X5" s="101"/>
      <c r="Y5" s="101"/>
      <c r="Z5" s="101"/>
      <c r="AA5" s="101"/>
    </row>
    <row r="6" spans="1:27" ht="127.5" customHeight="1" x14ac:dyDescent="0.2">
      <c r="A6" s="164"/>
      <c r="B6" s="164"/>
      <c r="C6" s="6" t="s">
        <v>207</v>
      </c>
      <c r="D6" s="6" t="s">
        <v>9</v>
      </c>
      <c r="E6" s="6" t="s">
        <v>10</v>
      </c>
      <c r="F6" s="5" t="s">
        <v>11</v>
      </c>
      <c r="G6" s="5" t="s">
        <v>10</v>
      </c>
      <c r="H6" s="5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  <c r="N6" s="6" t="s">
        <v>18</v>
      </c>
      <c r="O6" s="6" t="s">
        <v>13</v>
      </c>
      <c r="P6" s="6" t="s">
        <v>19</v>
      </c>
      <c r="Q6" s="6" t="s">
        <v>202</v>
      </c>
      <c r="R6" s="6" t="s">
        <v>203</v>
      </c>
      <c r="S6" s="6" t="s">
        <v>204</v>
      </c>
      <c r="T6" s="6" t="s">
        <v>205</v>
      </c>
      <c r="U6" s="6" t="s">
        <v>206</v>
      </c>
      <c r="V6" s="164"/>
      <c r="W6" s="101"/>
      <c r="X6" s="101"/>
      <c r="Y6" s="101"/>
      <c r="Z6" s="101"/>
      <c r="AA6" s="101"/>
    </row>
    <row r="7" spans="1:27" ht="27.75" customHeight="1" x14ac:dyDescent="0.2">
      <c r="A7" s="7" t="s">
        <v>20</v>
      </c>
      <c r="B7" s="8" t="s">
        <v>21</v>
      </c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16</v>
      </c>
      <c r="R7" s="9">
        <v>17</v>
      </c>
      <c r="S7" s="9">
        <v>18</v>
      </c>
      <c r="T7" s="9">
        <v>19</v>
      </c>
      <c r="U7" s="9">
        <v>20</v>
      </c>
      <c r="V7" s="9">
        <v>21</v>
      </c>
      <c r="W7" s="103"/>
      <c r="X7" s="103"/>
      <c r="Y7" s="103"/>
      <c r="Z7" s="103"/>
      <c r="AA7" s="103"/>
    </row>
    <row r="8" spans="1:27" ht="24.75" customHeight="1" x14ac:dyDescent="0.2">
      <c r="A8" s="10"/>
      <c r="B8" s="5" t="s">
        <v>22</v>
      </c>
      <c r="C8" s="11">
        <f t="shared" ref="C8:U9" si="0">SUM(C9:C9)</f>
        <v>17</v>
      </c>
      <c r="D8" s="11">
        <f t="shared" si="0"/>
        <v>6</v>
      </c>
      <c r="E8" s="11">
        <f t="shared" si="0"/>
        <v>11</v>
      </c>
      <c r="F8" s="11">
        <f t="shared" si="0"/>
        <v>17</v>
      </c>
      <c r="G8" s="11">
        <f t="shared" si="0"/>
        <v>11</v>
      </c>
      <c r="H8" s="11">
        <f t="shared" si="0"/>
        <v>6</v>
      </c>
      <c r="I8" s="11">
        <f t="shared" si="0"/>
        <v>0</v>
      </c>
      <c r="J8" s="11">
        <f t="shared" si="0"/>
        <v>0</v>
      </c>
      <c r="K8" s="11">
        <f t="shared" si="0"/>
        <v>0</v>
      </c>
      <c r="L8" s="11">
        <f t="shared" si="0"/>
        <v>0</v>
      </c>
      <c r="M8" s="11">
        <f t="shared" si="0"/>
        <v>0</v>
      </c>
      <c r="N8" s="11">
        <f t="shared" si="0"/>
        <v>0</v>
      </c>
      <c r="O8" s="11">
        <f t="shared" si="0"/>
        <v>8</v>
      </c>
      <c r="P8" s="12">
        <f t="shared" si="0"/>
        <v>9</v>
      </c>
      <c r="Q8" s="11">
        <f t="shared" si="0"/>
        <v>5</v>
      </c>
      <c r="R8" s="11">
        <f t="shared" si="0"/>
        <v>3</v>
      </c>
      <c r="S8" s="11">
        <f t="shared" si="0"/>
        <v>0</v>
      </c>
      <c r="T8" s="11">
        <f t="shared" si="0"/>
        <v>0</v>
      </c>
      <c r="U8" s="11">
        <f t="shared" si="0"/>
        <v>0</v>
      </c>
      <c r="V8" s="104"/>
      <c r="W8" s="101"/>
      <c r="X8" s="101"/>
      <c r="Y8" s="101"/>
      <c r="Z8" s="101"/>
      <c r="AA8" s="101"/>
    </row>
    <row r="9" spans="1:27" ht="24.75" customHeight="1" x14ac:dyDescent="0.2">
      <c r="A9" s="11">
        <v>8</v>
      </c>
      <c r="B9" s="13" t="s">
        <v>23</v>
      </c>
      <c r="C9" s="105">
        <v>17</v>
      </c>
      <c r="D9" s="105">
        <v>6</v>
      </c>
      <c r="E9" s="105">
        <v>11</v>
      </c>
      <c r="F9" s="105">
        <v>17</v>
      </c>
      <c r="G9" s="105">
        <v>11</v>
      </c>
      <c r="H9" s="105">
        <v>6</v>
      </c>
      <c r="I9" s="11">
        <f t="shared" si="0"/>
        <v>0</v>
      </c>
      <c r="J9" s="11">
        <f t="shared" si="0"/>
        <v>0</v>
      </c>
      <c r="K9" s="11">
        <f t="shared" si="0"/>
        <v>0</v>
      </c>
      <c r="L9" s="11">
        <f t="shared" si="0"/>
        <v>0</v>
      </c>
      <c r="M9" s="11">
        <f t="shared" si="0"/>
        <v>0</v>
      </c>
      <c r="N9" s="11">
        <f t="shared" si="0"/>
        <v>0</v>
      </c>
      <c r="O9" s="105">
        <v>8</v>
      </c>
      <c r="P9" s="105">
        <v>9</v>
      </c>
      <c r="Q9" s="105">
        <v>5</v>
      </c>
      <c r="R9" s="105">
        <v>3</v>
      </c>
      <c r="S9" s="11">
        <f t="shared" si="0"/>
        <v>0</v>
      </c>
      <c r="T9" s="11">
        <f t="shared" si="0"/>
        <v>0</v>
      </c>
      <c r="U9" s="11">
        <f t="shared" si="0"/>
        <v>0</v>
      </c>
      <c r="V9" s="29"/>
      <c r="W9" s="101"/>
      <c r="X9" s="101"/>
      <c r="Y9" s="101"/>
      <c r="Z9" s="101"/>
      <c r="AA9" s="101"/>
    </row>
    <row r="10" spans="1:27" ht="15.75" customHeight="1" x14ac:dyDescent="0.2">
      <c r="A10" s="106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</row>
    <row r="11" spans="1:27" ht="15.75" customHeight="1" x14ac:dyDescent="0.2">
      <c r="A11" s="106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</row>
    <row r="12" spans="1:27" ht="15.75" customHeight="1" x14ac:dyDescent="0.2">
      <c r="A12" s="106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</row>
    <row r="13" spans="1:27" ht="15.75" customHeight="1" x14ac:dyDescent="0.2">
      <c r="A13" s="106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</row>
    <row r="14" spans="1:27" ht="15.75" customHeight="1" x14ac:dyDescent="0.2">
      <c r="A14" s="106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</row>
    <row r="15" spans="1:27" ht="15.75" customHeight="1" x14ac:dyDescent="0.2">
      <c r="A15" s="106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</row>
    <row r="16" spans="1:27" ht="15.75" customHeight="1" x14ac:dyDescent="0.2">
      <c r="A16" s="106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</row>
    <row r="17" spans="1:27" ht="15.75" customHeight="1" x14ac:dyDescent="0.2">
      <c r="A17" s="106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</row>
    <row r="18" spans="1:27" ht="15.75" customHeight="1" x14ac:dyDescent="0.2">
      <c r="A18" s="106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</row>
    <row r="19" spans="1:27" ht="15.75" customHeight="1" x14ac:dyDescent="0.2">
      <c r="A19" s="106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</row>
    <row r="20" spans="1:27" ht="15.75" customHeight="1" x14ac:dyDescent="0.2">
      <c r="A20" s="106"/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</row>
    <row r="21" spans="1:27" ht="15.75" customHeight="1" x14ac:dyDescent="0.2">
      <c r="A21" s="106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</row>
    <row r="22" spans="1:27" ht="15.75" customHeight="1" x14ac:dyDescent="0.2">
      <c r="A22" s="106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</row>
    <row r="23" spans="1:27" ht="15.75" customHeight="1" x14ac:dyDescent="0.2">
      <c r="A23" s="106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</row>
    <row r="24" spans="1:27" ht="15.75" customHeight="1" x14ac:dyDescent="0.2">
      <c r="A24" s="106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</row>
    <row r="25" spans="1:27" ht="15.75" customHeight="1" x14ac:dyDescent="0.2">
      <c r="A25" s="106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</row>
    <row r="26" spans="1:27" ht="15.75" customHeight="1" x14ac:dyDescent="0.2">
      <c r="A26" s="106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</row>
    <row r="27" spans="1:27" ht="15.75" customHeight="1" x14ac:dyDescent="0.2">
      <c r="A27" s="106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</row>
    <row r="28" spans="1:27" ht="15.75" customHeight="1" x14ac:dyDescent="0.2">
      <c r="A28" s="106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</row>
    <row r="29" spans="1:27" ht="15.75" customHeight="1" x14ac:dyDescent="0.2">
      <c r="A29" s="106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</row>
    <row r="30" spans="1:27" ht="15.75" customHeight="1" x14ac:dyDescent="0.2">
      <c r="A30" s="106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</row>
    <row r="31" spans="1:27" ht="15.75" customHeight="1" x14ac:dyDescent="0.2">
      <c r="A31" s="106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</row>
    <row r="32" spans="1:27" ht="15.75" customHeight="1" x14ac:dyDescent="0.2">
      <c r="A32" s="106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</row>
    <row r="33" spans="1:27" ht="15.75" customHeight="1" x14ac:dyDescent="0.2">
      <c r="A33" s="106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</row>
    <row r="34" spans="1:27" ht="15.75" customHeight="1" x14ac:dyDescent="0.2">
      <c r="A34" s="106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</row>
    <row r="35" spans="1:27" ht="15.75" customHeight="1" x14ac:dyDescent="0.2">
      <c r="A35" s="106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</row>
    <row r="36" spans="1:27" ht="15.75" customHeight="1" x14ac:dyDescent="0.2">
      <c r="A36" s="106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</row>
    <row r="37" spans="1:27" ht="15.75" customHeight="1" x14ac:dyDescent="0.2">
      <c r="A37" s="106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</row>
    <row r="38" spans="1:27" ht="15.75" customHeight="1" x14ac:dyDescent="0.2">
      <c r="A38" s="106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</row>
    <row r="39" spans="1:27" ht="15.75" customHeight="1" x14ac:dyDescent="0.2">
      <c r="A39" s="106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</row>
    <row r="40" spans="1:27" ht="15.75" customHeight="1" x14ac:dyDescent="0.2">
      <c r="A40" s="106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</row>
    <row r="41" spans="1:27" ht="15.75" customHeight="1" x14ac:dyDescent="0.2">
      <c r="A41" s="106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</row>
    <row r="42" spans="1:27" ht="15.75" customHeight="1" x14ac:dyDescent="0.2">
      <c r="A42" s="106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</row>
    <row r="43" spans="1:27" ht="15.75" customHeight="1" x14ac:dyDescent="0.2">
      <c r="A43" s="106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</row>
    <row r="44" spans="1:27" ht="15.75" customHeight="1" x14ac:dyDescent="0.2">
      <c r="A44" s="106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</row>
    <row r="45" spans="1:27" ht="15.75" customHeight="1" x14ac:dyDescent="0.2">
      <c r="A45" s="106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</row>
    <row r="46" spans="1:27" ht="15.75" customHeight="1" x14ac:dyDescent="0.2">
      <c r="A46" s="106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</row>
    <row r="47" spans="1:27" ht="15.75" customHeight="1" x14ac:dyDescent="0.2">
      <c r="A47" s="106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</row>
    <row r="48" spans="1:27" ht="15.75" customHeight="1" x14ac:dyDescent="0.2">
      <c r="A48" s="106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</row>
    <row r="49" spans="1:27" ht="15.75" customHeight="1" x14ac:dyDescent="0.2">
      <c r="A49" s="106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</row>
    <row r="50" spans="1:27" ht="15.75" customHeight="1" x14ac:dyDescent="0.2">
      <c r="A50" s="106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</row>
    <row r="51" spans="1:27" ht="15.75" customHeight="1" x14ac:dyDescent="0.2">
      <c r="A51" s="106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</row>
    <row r="52" spans="1:27" ht="15.75" customHeight="1" x14ac:dyDescent="0.2">
      <c r="A52" s="106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</row>
    <row r="53" spans="1:27" ht="15.75" customHeight="1" x14ac:dyDescent="0.2">
      <c r="A53" s="106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</row>
    <row r="54" spans="1:27" ht="15.75" customHeight="1" x14ac:dyDescent="0.2">
      <c r="A54" s="106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</row>
    <row r="55" spans="1:27" ht="15.75" customHeight="1" x14ac:dyDescent="0.2">
      <c r="A55" s="106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</row>
    <row r="56" spans="1:27" ht="15.75" customHeight="1" x14ac:dyDescent="0.2">
      <c r="A56" s="106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</row>
    <row r="57" spans="1:27" ht="15.75" customHeight="1" x14ac:dyDescent="0.2">
      <c r="A57" s="106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</row>
    <row r="58" spans="1:27" ht="15.75" customHeight="1" x14ac:dyDescent="0.2">
      <c r="A58" s="106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</row>
    <row r="59" spans="1:27" ht="15.75" customHeight="1" x14ac:dyDescent="0.2">
      <c r="A59" s="106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</row>
    <row r="60" spans="1:27" ht="15.75" customHeight="1" x14ac:dyDescent="0.2">
      <c r="A60" s="106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</row>
    <row r="61" spans="1:27" ht="15.75" customHeight="1" x14ac:dyDescent="0.2">
      <c r="A61" s="106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</row>
    <row r="62" spans="1:27" ht="15.75" customHeight="1" x14ac:dyDescent="0.2">
      <c r="A62" s="106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</row>
    <row r="63" spans="1:27" ht="15.75" customHeight="1" x14ac:dyDescent="0.2">
      <c r="A63" s="106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</row>
    <row r="64" spans="1:27" ht="15.75" customHeight="1" x14ac:dyDescent="0.2">
      <c r="A64" s="106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</row>
    <row r="65" spans="1:27" ht="15.75" customHeight="1" x14ac:dyDescent="0.2">
      <c r="A65" s="106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</row>
    <row r="66" spans="1:27" ht="15.75" customHeight="1" x14ac:dyDescent="0.2">
      <c r="A66" s="106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</row>
    <row r="67" spans="1:27" ht="15.75" customHeight="1" x14ac:dyDescent="0.2">
      <c r="A67" s="106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</row>
    <row r="68" spans="1:27" ht="15.75" customHeight="1" x14ac:dyDescent="0.2">
      <c r="A68" s="106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</row>
    <row r="69" spans="1:27" ht="15.75" customHeight="1" x14ac:dyDescent="0.2">
      <c r="A69" s="106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</row>
    <row r="70" spans="1:27" ht="15.75" customHeight="1" x14ac:dyDescent="0.2">
      <c r="A70" s="106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</row>
    <row r="71" spans="1:27" ht="15.75" customHeight="1" x14ac:dyDescent="0.2">
      <c r="A71" s="106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</row>
    <row r="72" spans="1:27" ht="15.75" customHeight="1" x14ac:dyDescent="0.2">
      <c r="A72" s="106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</row>
    <row r="73" spans="1:27" ht="15.75" customHeight="1" x14ac:dyDescent="0.2">
      <c r="A73" s="106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</row>
    <row r="74" spans="1:27" ht="15.75" customHeight="1" x14ac:dyDescent="0.2">
      <c r="A74" s="106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</row>
    <row r="75" spans="1:27" ht="15.75" customHeight="1" x14ac:dyDescent="0.2">
      <c r="A75" s="106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</row>
    <row r="76" spans="1:27" ht="15.75" customHeight="1" x14ac:dyDescent="0.2">
      <c r="A76" s="106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</row>
    <row r="77" spans="1:27" ht="15.75" customHeight="1" x14ac:dyDescent="0.2">
      <c r="A77" s="106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</row>
    <row r="78" spans="1:27" ht="15.75" customHeight="1" x14ac:dyDescent="0.2">
      <c r="A78" s="106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</row>
    <row r="79" spans="1:27" ht="15.75" customHeight="1" x14ac:dyDescent="0.2">
      <c r="A79" s="106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</row>
    <row r="80" spans="1:27" ht="15.75" customHeight="1" x14ac:dyDescent="0.2">
      <c r="A80" s="106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</row>
    <row r="81" spans="1:27" ht="15.75" customHeight="1" x14ac:dyDescent="0.2">
      <c r="A81" s="106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</row>
    <row r="82" spans="1:27" ht="15.75" customHeight="1" x14ac:dyDescent="0.2">
      <c r="A82" s="106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</row>
    <row r="83" spans="1:27" ht="15.75" customHeight="1" x14ac:dyDescent="0.2">
      <c r="A83" s="106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</row>
    <row r="84" spans="1:27" ht="15.75" customHeight="1" x14ac:dyDescent="0.2">
      <c r="A84" s="106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</row>
    <row r="85" spans="1:27" ht="15.75" customHeight="1" x14ac:dyDescent="0.2">
      <c r="A85" s="106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</row>
    <row r="86" spans="1:27" ht="15.75" customHeight="1" x14ac:dyDescent="0.2">
      <c r="A86" s="106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</row>
    <row r="87" spans="1:27" ht="15.75" customHeight="1" x14ac:dyDescent="0.2">
      <c r="A87" s="106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</row>
    <row r="88" spans="1:27" ht="15.75" customHeight="1" x14ac:dyDescent="0.2">
      <c r="A88" s="106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</row>
    <row r="89" spans="1:27" ht="15.75" customHeight="1" x14ac:dyDescent="0.2">
      <c r="A89" s="106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</row>
    <row r="90" spans="1:27" ht="15.75" customHeight="1" x14ac:dyDescent="0.2">
      <c r="A90" s="106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</row>
    <row r="91" spans="1:27" ht="15.75" customHeight="1" x14ac:dyDescent="0.2">
      <c r="A91" s="106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</row>
    <row r="92" spans="1:27" ht="15.75" customHeight="1" x14ac:dyDescent="0.2">
      <c r="A92" s="106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</row>
    <row r="93" spans="1:27" ht="15.75" customHeight="1" x14ac:dyDescent="0.2">
      <c r="A93" s="106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</row>
    <row r="94" spans="1:27" ht="15.75" customHeight="1" x14ac:dyDescent="0.2">
      <c r="A94" s="106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</row>
    <row r="95" spans="1:27" ht="15.75" customHeight="1" x14ac:dyDescent="0.2">
      <c r="A95" s="106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</row>
    <row r="96" spans="1:27" ht="15.75" customHeight="1" x14ac:dyDescent="0.2">
      <c r="A96" s="106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</row>
    <row r="97" spans="1:27" ht="15.75" customHeight="1" x14ac:dyDescent="0.2">
      <c r="A97" s="106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  <c r="AA97" s="101"/>
    </row>
    <row r="98" spans="1:27" ht="15.75" customHeight="1" x14ac:dyDescent="0.2">
      <c r="A98" s="106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</row>
    <row r="99" spans="1:27" ht="15.75" customHeight="1" x14ac:dyDescent="0.2">
      <c r="A99" s="106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</row>
    <row r="100" spans="1:27" ht="15.75" customHeight="1" x14ac:dyDescent="0.2">
      <c r="A100" s="106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</row>
    <row r="101" spans="1:27" ht="15.75" customHeight="1" x14ac:dyDescent="0.2">
      <c r="A101" s="106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</row>
    <row r="102" spans="1:27" ht="15.75" customHeight="1" x14ac:dyDescent="0.2">
      <c r="A102" s="106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</row>
    <row r="103" spans="1:27" ht="15.75" customHeight="1" x14ac:dyDescent="0.2">
      <c r="A103" s="106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</row>
    <row r="104" spans="1:27" ht="15.75" customHeight="1" x14ac:dyDescent="0.2">
      <c r="A104" s="106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</row>
    <row r="105" spans="1:27" ht="15.75" customHeight="1" x14ac:dyDescent="0.2">
      <c r="A105" s="106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</row>
    <row r="106" spans="1:27" ht="15.75" customHeight="1" x14ac:dyDescent="0.2">
      <c r="A106" s="106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</row>
    <row r="107" spans="1:27" ht="15.75" customHeight="1" x14ac:dyDescent="0.2">
      <c r="A107" s="106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</row>
    <row r="108" spans="1:27" ht="15.75" customHeight="1" x14ac:dyDescent="0.2">
      <c r="A108" s="106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</row>
    <row r="109" spans="1:27" ht="15.75" customHeight="1" x14ac:dyDescent="0.2">
      <c r="A109" s="106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</row>
    <row r="110" spans="1:27" ht="15.75" customHeight="1" x14ac:dyDescent="0.2">
      <c r="A110" s="106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</row>
    <row r="111" spans="1:27" ht="15.75" customHeight="1" x14ac:dyDescent="0.2">
      <c r="A111" s="106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</row>
    <row r="112" spans="1:27" ht="15.75" customHeight="1" x14ac:dyDescent="0.2">
      <c r="A112" s="106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</row>
    <row r="113" spans="1:27" ht="15.75" customHeight="1" x14ac:dyDescent="0.2">
      <c r="A113" s="106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</row>
    <row r="114" spans="1:27" ht="15.75" customHeight="1" x14ac:dyDescent="0.2">
      <c r="A114" s="106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</row>
    <row r="115" spans="1:27" ht="15.75" customHeight="1" x14ac:dyDescent="0.2">
      <c r="A115" s="106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</row>
    <row r="116" spans="1:27" ht="15.75" customHeight="1" x14ac:dyDescent="0.2">
      <c r="A116" s="106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</row>
    <row r="117" spans="1:27" ht="15.75" customHeight="1" x14ac:dyDescent="0.2">
      <c r="A117" s="106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</row>
    <row r="118" spans="1:27" ht="15.75" customHeight="1" x14ac:dyDescent="0.2">
      <c r="A118" s="106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</row>
    <row r="119" spans="1:27" ht="15.75" customHeight="1" x14ac:dyDescent="0.2">
      <c r="A119" s="106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</row>
    <row r="120" spans="1:27" ht="15.75" customHeight="1" x14ac:dyDescent="0.2">
      <c r="A120" s="106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</row>
    <row r="121" spans="1:27" ht="15.75" customHeight="1" x14ac:dyDescent="0.2">
      <c r="A121" s="106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</row>
    <row r="122" spans="1:27" ht="15.75" customHeight="1" x14ac:dyDescent="0.2">
      <c r="A122" s="106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</row>
    <row r="123" spans="1:27" ht="15.75" customHeight="1" x14ac:dyDescent="0.2">
      <c r="A123" s="106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</row>
    <row r="124" spans="1:27" ht="15.75" customHeight="1" x14ac:dyDescent="0.2">
      <c r="A124" s="106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</row>
    <row r="125" spans="1:27" ht="15.75" customHeight="1" x14ac:dyDescent="0.2">
      <c r="A125" s="106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</row>
    <row r="126" spans="1:27" ht="15.75" customHeight="1" x14ac:dyDescent="0.2">
      <c r="A126" s="106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</row>
    <row r="127" spans="1:27" ht="15.75" customHeight="1" x14ac:dyDescent="0.2">
      <c r="A127" s="106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</row>
    <row r="128" spans="1:27" ht="15.75" customHeight="1" x14ac:dyDescent="0.2">
      <c r="A128" s="106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</row>
    <row r="129" spans="1:27" ht="15.75" customHeight="1" x14ac:dyDescent="0.2">
      <c r="A129" s="106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</row>
    <row r="130" spans="1:27" ht="15.75" customHeight="1" x14ac:dyDescent="0.2">
      <c r="A130" s="106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</row>
    <row r="131" spans="1:27" ht="15.75" customHeight="1" x14ac:dyDescent="0.2">
      <c r="A131" s="106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</row>
    <row r="132" spans="1:27" ht="15.75" customHeight="1" x14ac:dyDescent="0.2">
      <c r="A132" s="106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</row>
    <row r="133" spans="1:27" ht="15.75" customHeight="1" x14ac:dyDescent="0.2">
      <c r="A133" s="106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</row>
    <row r="134" spans="1:27" ht="15.75" customHeight="1" x14ac:dyDescent="0.2">
      <c r="A134" s="106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</row>
    <row r="135" spans="1:27" ht="15.75" customHeight="1" x14ac:dyDescent="0.2">
      <c r="A135" s="106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</row>
    <row r="136" spans="1:27" ht="15.75" customHeight="1" x14ac:dyDescent="0.2">
      <c r="A136" s="106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</row>
    <row r="137" spans="1:27" ht="15.75" customHeight="1" x14ac:dyDescent="0.2">
      <c r="A137" s="106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</row>
    <row r="138" spans="1:27" ht="15.75" customHeight="1" x14ac:dyDescent="0.2">
      <c r="A138" s="106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</row>
    <row r="139" spans="1:27" ht="15.75" customHeight="1" x14ac:dyDescent="0.2">
      <c r="A139" s="106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</row>
    <row r="140" spans="1:27" ht="15.75" customHeight="1" x14ac:dyDescent="0.2">
      <c r="A140" s="106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</row>
    <row r="141" spans="1:27" ht="15.75" customHeight="1" x14ac:dyDescent="0.2">
      <c r="A141" s="106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</row>
    <row r="142" spans="1:27" ht="15.75" customHeight="1" x14ac:dyDescent="0.2">
      <c r="A142" s="106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</row>
    <row r="143" spans="1:27" ht="15.75" customHeight="1" x14ac:dyDescent="0.2">
      <c r="A143" s="106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</row>
    <row r="144" spans="1:27" ht="15.75" customHeight="1" x14ac:dyDescent="0.2">
      <c r="A144" s="106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</row>
    <row r="145" spans="1:27" ht="15.75" customHeight="1" x14ac:dyDescent="0.2">
      <c r="A145" s="106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</row>
    <row r="146" spans="1:27" ht="15.75" customHeight="1" x14ac:dyDescent="0.2">
      <c r="A146" s="106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</row>
    <row r="147" spans="1:27" ht="15.75" customHeight="1" x14ac:dyDescent="0.2">
      <c r="A147" s="106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</row>
    <row r="148" spans="1:27" ht="15.75" customHeight="1" x14ac:dyDescent="0.2">
      <c r="A148" s="106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</row>
    <row r="149" spans="1:27" ht="15.75" customHeight="1" x14ac:dyDescent="0.2">
      <c r="A149" s="106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</row>
    <row r="150" spans="1:27" ht="15.75" customHeight="1" x14ac:dyDescent="0.2">
      <c r="A150" s="106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</row>
    <row r="151" spans="1:27" ht="15.75" customHeight="1" x14ac:dyDescent="0.2">
      <c r="A151" s="106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</row>
    <row r="152" spans="1:27" ht="15.75" customHeight="1" x14ac:dyDescent="0.2">
      <c r="A152" s="106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</row>
    <row r="153" spans="1:27" ht="15.75" customHeight="1" x14ac:dyDescent="0.2">
      <c r="A153" s="106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</row>
    <row r="154" spans="1:27" ht="15.75" customHeight="1" x14ac:dyDescent="0.2">
      <c r="A154" s="106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</row>
    <row r="155" spans="1:27" ht="15.75" customHeight="1" x14ac:dyDescent="0.2">
      <c r="A155" s="106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</row>
    <row r="156" spans="1:27" ht="15.75" customHeight="1" x14ac:dyDescent="0.2">
      <c r="A156" s="106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  <c r="AA156" s="101"/>
    </row>
    <row r="157" spans="1:27" ht="15.75" customHeight="1" x14ac:dyDescent="0.2">
      <c r="A157" s="106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</row>
    <row r="158" spans="1:27" ht="15.75" customHeight="1" x14ac:dyDescent="0.2">
      <c r="A158" s="106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</row>
    <row r="159" spans="1:27" ht="15.75" customHeight="1" x14ac:dyDescent="0.2">
      <c r="A159" s="106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</row>
    <row r="160" spans="1:27" ht="15.75" customHeight="1" x14ac:dyDescent="0.2">
      <c r="A160" s="106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</row>
    <row r="161" spans="1:27" ht="15.75" customHeight="1" x14ac:dyDescent="0.2">
      <c r="A161" s="106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</row>
    <row r="162" spans="1:27" ht="15.75" customHeight="1" x14ac:dyDescent="0.2">
      <c r="A162" s="106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</row>
    <row r="163" spans="1:27" ht="15.75" customHeight="1" x14ac:dyDescent="0.2">
      <c r="A163" s="106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</row>
    <row r="164" spans="1:27" ht="15.75" customHeight="1" x14ac:dyDescent="0.2">
      <c r="A164" s="106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  <c r="AA164" s="101"/>
    </row>
    <row r="165" spans="1:27" ht="15.75" customHeight="1" x14ac:dyDescent="0.2">
      <c r="A165" s="106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  <c r="AA165" s="101"/>
    </row>
    <row r="166" spans="1:27" ht="15.75" customHeight="1" x14ac:dyDescent="0.2">
      <c r="A166" s="106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  <c r="AA166" s="101"/>
    </row>
    <row r="167" spans="1:27" ht="15.75" customHeight="1" x14ac:dyDescent="0.2">
      <c r="A167" s="106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  <c r="AA167" s="101"/>
    </row>
    <row r="168" spans="1:27" ht="15.75" customHeight="1" x14ac:dyDescent="0.2">
      <c r="A168" s="106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  <c r="AA168" s="101"/>
    </row>
    <row r="169" spans="1:27" ht="15.75" customHeight="1" x14ac:dyDescent="0.2">
      <c r="A169" s="106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</row>
    <row r="170" spans="1:27" ht="15.75" customHeight="1" x14ac:dyDescent="0.2">
      <c r="A170" s="106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  <c r="AA170" s="101"/>
    </row>
    <row r="171" spans="1:27" ht="15.75" customHeight="1" x14ac:dyDescent="0.2">
      <c r="A171" s="106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</row>
    <row r="172" spans="1:27" ht="15.75" customHeight="1" x14ac:dyDescent="0.2">
      <c r="A172" s="106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  <c r="AA172" s="101"/>
    </row>
    <row r="173" spans="1:27" ht="15.75" customHeight="1" x14ac:dyDescent="0.2">
      <c r="A173" s="106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</row>
    <row r="174" spans="1:27" ht="15.75" customHeight="1" x14ac:dyDescent="0.2">
      <c r="A174" s="106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  <c r="AA174" s="101"/>
    </row>
    <row r="175" spans="1:27" ht="15.75" customHeight="1" x14ac:dyDescent="0.2">
      <c r="A175" s="106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</row>
    <row r="176" spans="1:27" ht="15.75" customHeight="1" x14ac:dyDescent="0.2">
      <c r="A176" s="106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</row>
    <row r="177" spans="1:27" ht="15.75" customHeight="1" x14ac:dyDescent="0.2">
      <c r="A177" s="106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</row>
    <row r="178" spans="1:27" ht="15.75" customHeight="1" x14ac:dyDescent="0.2">
      <c r="A178" s="106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</row>
    <row r="179" spans="1:27" ht="15.75" customHeight="1" x14ac:dyDescent="0.2">
      <c r="A179" s="106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</row>
    <row r="180" spans="1:27" ht="15.75" customHeight="1" x14ac:dyDescent="0.2">
      <c r="A180" s="106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</row>
    <row r="181" spans="1:27" ht="15.75" customHeight="1" x14ac:dyDescent="0.2">
      <c r="A181" s="106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</row>
    <row r="182" spans="1:27" ht="15.75" customHeight="1" x14ac:dyDescent="0.2">
      <c r="A182" s="106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</row>
    <row r="183" spans="1:27" ht="15.75" customHeight="1" x14ac:dyDescent="0.2">
      <c r="A183" s="106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</row>
    <row r="184" spans="1:27" ht="15.75" customHeight="1" x14ac:dyDescent="0.2">
      <c r="A184" s="106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</row>
    <row r="185" spans="1:27" ht="15.75" customHeight="1" x14ac:dyDescent="0.2">
      <c r="A185" s="106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</row>
    <row r="186" spans="1:27" ht="15.75" customHeight="1" x14ac:dyDescent="0.2">
      <c r="A186" s="106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</row>
    <row r="187" spans="1:27" ht="15.75" customHeight="1" x14ac:dyDescent="0.2">
      <c r="A187" s="106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</row>
    <row r="188" spans="1:27" ht="15.75" customHeight="1" x14ac:dyDescent="0.2">
      <c r="A188" s="106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</row>
    <row r="189" spans="1:27" ht="15.75" customHeight="1" x14ac:dyDescent="0.2">
      <c r="A189" s="106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</row>
    <row r="190" spans="1:27" ht="15.75" customHeight="1" x14ac:dyDescent="0.2">
      <c r="A190" s="106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</row>
    <row r="191" spans="1:27" ht="15.75" customHeight="1" x14ac:dyDescent="0.2">
      <c r="A191" s="106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</row>
    <row r="192" spans="1:27" ht="15.75" customHeight="1" x14ac:dyDescent="0.2">
      <c r="A192" s="106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</row>
    <row r="193" spans="1:27" ht="15.75" customHeight="1" x14ac:dyDescent="0.2">
      <c r="A193" s="106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</row>
    <row r="194" spans="1:27" ht="15.75" customHeight="1" x14ac:dyDescent="0.2">
      <c r="A194" s="106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</row>
    <row r="195" spans="1:27" ht="15.75" customHeight="1" x14ac:dyDescent="0.2">
      <c r="A195" s="106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</row>
    <row r="196" spans="1:27" ht="15.75" customHeight="1" x14ac:dyDescent="0.2">
      <c r="A196" s="106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</row>
    <row r="197" spans="1:27" ht="15.75" customHeight="1" x14ac:dyDescent="0.2">
      <c r="A197" s="106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</row>
    <row r="198" spans="1:27" ht="15.75" customHeight="1" x14ac:dyDescent="0.2">
      <c r="A198" s="106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</row>
    <row r="199" spans="1:27" ht="15.75" customHeight="1" x14ac:dyDescent="0.2">
      <c r="A199" s="106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</row>
    <row r="200" spans="1:27" ht="15.75" customHeight="1" x14ac:dyDescent="0.2">
      <c r="A200" s="106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</row>
    <row r="201" spans="1:27" ht="15.75" customHeight="1" x14ac:dyDescent="0.2">
      <c r="A201" s="106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</row>
    <row r="202" spans="1:27" ht="15.75" customHeight="1" x14ac:dyDescent="0.2">
      <c r="A202" s="106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</row>
    <row r="203" spans="1:27" ht="15.75" customHeight="1" x14ac:dyDescent="0.2">
      <c r="A203" s="106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  <c r="AA203" s="101"/>
    </row>
    <row r="204" spans="1:27" ht="15.75" customHeight="1" x14ac:dyDescent="0.2">
      <c r="A204" s="106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</row>
    <row r="205" spans="1:27" ht="15.75" customHeight="1" x14ac:dyDescent="0.2">
      <c r="A205" s="106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</row>
    <row r="206" spans="1:27" ht="15.75" customHeight="1" x14ac:dyDescent="0.2">
      <c r="A206" s="106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</row>
    <row r="207" spans="1:27" ht="15.75" customHeight="1" x14ac:dyDescent="0.2">
      <c r="A207" s="106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</row>
    <row r="208" spans="1:27" ht="15.75" customHeight="1" x14ac:dyDescent="0.2">
      <c r="A208" s="106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</row>
    <row r="209" spans="1:27" ht="15.75" customHeight="1" x14ac:dyDescent="0.2">
      <c r="A209" s="106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</row>
    <row r="210" spans="1:27" ht="15.75" customHeight="1" x14ac:dyDescent="0.2">
      <c r="A210" s="106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</row>
    <row r="211" spans="1:27" ht="15.75" customHeight="1" x14ac:dyDescent="0.2">
      <c r="A211" s="106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</row>
    <row r="212" spans="1:27" ht="15.75" customHeight="1" x14ac:dyDescent="0.2">
      <c r="A212" s="106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</row>
    <row r="213" spans="1:27" ht="15.75" customHeight="1" x14ac:dyDescent="0.2">
      <c r="A213" s="106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</row>
    <row r="214" spans="1:27" ht="15.75" customHeight="1" x14ac:dyDescent="0.2">
      <c r="A214" s="106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</row>
    <row r="215" spans="1:27" ht="15.75" customHeight="1" x14ac:dyDescent="0.2">
      <c r="A215" s="106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</row>
    <row r="216" spans="1:27" ht="15.75" customHeight="1" x14ac:dyDescent="0.2">
      <c r="A216" s="106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</row>
    <row r="217" spans="1:27" ht="15.75" customHeight="1" x14ac:dyDescent="0.2">
      <c r="A217" s="106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</row>
    <row r="218" spans="1:27" ht="15.75" customHeight="1" x14ac:dyDescent="0.2">
      <c r="A218" s="106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</row>
    <row r="219" spans="1:27" ht="15.75" customHeight="1" x14ac:dyDescent="0.2">
      <c r="A219" s="106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</row>
    <row r="220" spans="1:27" ht="15.75" customHeight="1" x14ac:dyDescent="0.2">
      <c r="A220" s="106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</row>
    <row r="221" spans="1:27" ht="15.75" customHeight="1" x14ac:dyDescent="0.2">
      <c r="A221" s="106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</row>
    <row r="222" spans="1:27" ht="15.75" customHeight="1" x14ac:dyDescent="0.2">
      <c r="A222" s="106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</row>
    <row r="223" spans="1:27" ht="15.75" customHeight="1" x14ac:dyDescent="0.2">
      <c r="A223" s="106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</row>
    <row r="224" spans="1:27" ht="15.75" customHeight="1" x14ac:dyDescent="0.2">
      <c r="A224" s="106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</row>
    <row r="225" spans="1:27" ht="15.75" customHeight="1" x14ac:dyDescent="0.2">
      <c r="A225" s="106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</row>
    <row r="226" spans="1:27" ht="15.75" customHeight="1" x14ac:dyDescent="0.2">
      <c r="A226" s="106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</row>
    <row r="227" spans="1:27" ht="15.75" customHeight="1" x14ac:dyDescent="0.2">
      <c r="A227" s="106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</row>
    <row r="228" spans="1:27" ht="15.75" customHeight="1" x14ac:dyDescent="0.2">
      <c r="A228" s="106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</row>
    <row r="229" spans="1:27" ht="15.75" customHeight="1" x14ac:dyDescent="0.2">
      <c r="A229" s="106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</row>
    <row r="230" spans="1:27" ht="15.75" customHeight="1" x14ac:dyDescent="0.2">
      <c r="A230" s="106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</row>
    <row r="231" spans="1:27" ht="15.75" customHeight="1" x14ac:dyDescent="0.2">
      <c r="A231" s="106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</row>
    <row r="232" spans="1:27" ht="15.75" customHeight="1" x14ac:dyDescent="0.2">
      <c r="A232" s="106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</row>
    <row r="233" spans="1:27" ht="15.75" customHeight="1" x14ac:dyDescent="0.2">
      <c r="A233" s="106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101"/>
    </row>
    <row r="234" spans="1:27" ht="15.75" customHeight="1" x14ac:dyDescent="0.2">
      <c r="A234" s="106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</row>
    <row r="235" spans="1:27" ht="15.75" customHeight="1" x14ac:dyDescent="0.2">
      <c r="A235" s="106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</row>
    <row r="236" spans="1:27" ht="15.75" customHeight="1" x14ac:dyDescent="0.2">
      <c r="A236" s="106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</row>
    <row r="237" spans="1:27" ht="15.75" customHeight="1" x14ac:dyDescent="0.2">
      <c r="A237" s="106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</row>
    <row r="238" spans="1:27" ht="15.75" customHeight="1" x14ac:dyDescent="0.2">
      <c r="A238" s="106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  <c r="AA238" s="101"/>
    </row>
    <row r="239" spans="1:27" ht="15.75" customHeight="1" x14ac:dyDescent="0.2">
      <c r="A239" s="106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</row>
    <row r="240" spans="1:27" ht="15.75" customHeight="1" x14ac:dyDescent="0.2">
      <c r="A240" s="106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  <c r="AA240" s="101"/>
    </row>
    <row r="241" spans="1:27" ht="15.75" customHeight="1" x14ac:dyDescent="0.2">
      <c r="A241" s="106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101"/>
    </row>
    <row r="242" spans="1:27" ht="15.75" customHeight="1" x14ac:dyDescent="0.2">
      <c r="A242" s="106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  <c r="AA242" s="101"/>
    </row>
    <row r="243" spans="1:27" ht="15.75" customHeight="1" x14ac:dyDescent="0.2">
      <c r="A243" s="106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</row>
    <row r="244" spans="1:27" ht="15.75" customHeight="1" x14ac:dyDescent="0.2">
      <c r="A244" s="106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</row>
    <row r="245" spans="1:27" ht="15.75" customHeight="1" x14ac:dyDescent="0.2">
      <c r="A245" s="106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</row>
    <row r="246" spans="1:27" ht="15.75" customHeight="1" x14ac:dyDescent="0.2">
      <c r="A246" s="106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  <c r="AA246" s="101"/>
    </row>
    <row r="247" spans="1:27" ht="15.75" customHeight="1" x14ac:dyDescent="0.2">
      <c r="A247" s="106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  <c r="AA247" s="101"/>
    </row>
    <row r="248" spans="1:27" ht="15.75" customHeight="1" x14ac:dyDescent="0.2">
      <c r="A248" s="106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  <c r="AA248" s="101"/>
    </row>
    <row r="249" spans="1:27" ht="15.75" customHeight="1" x14ac:dyDescent="0.2">
      <c r="A249" s="106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  <c r="AA249" s="101"/>
    </row>
    <row r="250" spans="1:27" ht="15.75" customHeight="1" x14ac:dyDescent="0.2">
      <c r="A250" s="106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  <c r="AA250" s="101"/>
    </row>
    <row r="251" spans="1:27" ht="15.75" customHeight="1" x14ac:dyDescent="0.2">
      <c r="A251" s="106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  <c r="AA251" s="101"/>
    </row>
    <row r="252" spans="1:27" ht="15.75" customHeight="1" x14ac:dyDescent="0.2">
      <c r="A252" s="106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  <c r="AA252" s="101"/>
    </row>
    <row r="253" spans="1:27" ht="15.75" customHeight="1" x14ac:dyDescent="0.2">
      <c r="A253" s="106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</row>
    <row r="254" spans="1:27" ht="15.75" customHeight="1" x14ac:dyDescent="0.2">
      <c r="A254" s="106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  <c r="AA254" s="101"/>
    </row>
    <row r="255" spans="1:27" ht="15.75" customHeight="1" x14ac:dyDescent="0.2">
      <c r="A255" s="106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  <c r="AA255" s="101"/>
    </row>
    <row r="256" spans="1:27" ht="15.75" customHeight="1" x14ac:dyDescent="0.2">
      <c r="A256" s="106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  <c r="AA256" s="101"/>
    </row>
    <row r="257" spans="1:27" ht="15.75" customHeight="1" x14ac:dyDescent="0.2">
      <c r="A257" s="106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  <c r="AA257" s="101"/>
    </row>
    <row r="258" spans="1:27" ht="15.75" customHeight="1" x14ac:dyDescent="0.2">
      <c r="A258" s="106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  <c r="AA258" s="101"/>
    </row>
    <row r="259" spans="1:27" ht="15.75" customHeight="1" x14ac:dyDescent="0.2">
      <c r="A259" s="106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  <c r="Z259" s="101"/>
      <c r="AA259" s="101"/>
    </row>
    <row r="260" spans="1:27" ht="15.75" customHeight="1" x14ac:dyDescent="0.2">
      <c r="A260" s="106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  <c r="AA260" s="101"/>
    </row>
    <row r="261" spans="1:27" ht="15.75" customHeight="1" x14ac:dyDescent="0.2">
      <c r="A261" s="106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</row>
    <row r="262" spans="1:27" ht="15.75" customHeight="1" x14ac:dyDescent="0.2">
      <c r="A262" s="106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</row>
    <row r="263" spans="1:27" ht="15.75" customHeight="1" x14ac:dyDescent="0.2">
      <c r="A263" s="106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</row>
    <row r="264" spans="1:27" ht="15.75" customHeight="1" x14ac:dyDescent="0.2">
      <c r="A264" s="106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</row>
    <row r="265" spans="1:27" ht="15.75" customHeight="1" x14ac:dyDescent="0.2">
      <c r="A265" s="106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</row>
    <row r="266" spans="1:27" ht="15.75" customHeight="1" x14ac:dyDescent="0.2">
      <c r="A266" s="106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  <c r="AA266" s="101"/>
    </row>
    <row r="267" spans="1:27" ht="15.75" customHeight="1" x14ac:dyDescent="0.2">
      <c r="A267" s="106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</row>
    <row r="268" spans="1:27" ht="15.75" customHeight="1" x14ac:dyDescent="0.2">
      <c r="A268" s="106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</row>
    <row r="269" spans="1:27" ht="15.75" customHeight="1" x14ac:dyDescent="0.2">
      <c r="A269" s="106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</row>
    <row r="270" spans="1:27" ht="15.75" customHeight="1" x14ac:dyDescent="0.2">
      <c r="A270" s="106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</row>
    <row r="271" spans="1:27" ht="15.75" customHeight="1" x14ac:dyDescent="0.2">
      <c r="A271" s="106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</row>
    <row r="272" spans="1:27" ht="15.75" customHeight="1" x14ac:dyDescent="0.2">
      <c r="A272" s="106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</row>
    <row r="273" spans="1:27" ht="15.75" customHeight="1" x14ac:dyDescent="0.2">
      <c r="A273" s="106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</row>
    <row r="274" spans="1:27" ht="15.75" customHeight="1" x14ac:dyDescent="0.2">
      <c r="A274" s="106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</row>
    <row r="275" spans="1:27" ht="15.75" customHeight="1" x14ac:dyDescent="0.2">
      <c r="A275" s="106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</row>
    <row r="276" spans="1:27" ht="15.75" customHeight="1" x14ac:dyDescent="0.2">
      <c r="A276" s="106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</row>
    <row r="277" spans="1:27" ht="15.75" customHeight="1" x14ac:dyDescent="0.2">
      <c r="A277" s="106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</row>
    <row r="278" spans="1:27" ht="15.75" customHeight="1" x14ac:dyDescent="0.2">
      <c r="A278" s="106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</row>
    <row r="279" spans="1:27" ht="15.75" customHeight="1" x14ac:dyDescent="0.2">
      <c r="A279" s="106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  <c r="AA279" s="101"/>
    </row>
    <row r="280" spans="1:27" ht="15.75" customHeight="1" x14ac:dyDescent="0.2">
      <c r="A280" s="106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</row>
    <row r="281" spans="1:27" ht="15.75" customHeight="1" x14ac:dyDescent="0.2">
      <c r="A281" s="106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</row>
    <row r="282" spans="1:27" ht="15.75" customHeight="1" x14ac:dyDescent="0.2">
      <c r="A282" s="106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</row>
    <row r="283" spans="1:27" ht="15.75" customHeight="1" x14ac:dyDescent="0.2">
      <c r="A283" s="106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</row>
    <row r="284" spans="1:27" ht="15.75" customHeight="1" x14ac:dyDescent="0.2">
      <c r="A284" s="106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</row>
    <row r="285" spans="1:27" ht="15.75" customHeight="1" x14ac:dyDescent="0.2">
      <c r="A285" s="106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</row>
    <row r="286" spans="1:27" ht="15.75" customHeight="1" x14ac:dyDescent="0.2">
      <c r="A286" s="106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</row>
    <row r="287" spans="1:27" ht="15.75" customHeight="1" x14ac:dyDescent="0.2">
      <c r="A287" s="106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</row>
    <row r="288" spans="1:27" ht="15.75" customHeight="1" x14ac:dyDescent="0.2">
      <c r="A288" s="106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</row>
    <row r="289" spans="1:27" ht="15.75" customHeight="1" x14ac:dyDescent="0.2">
      <c r="A289" s="106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</row>
    <row r="290" spans="1:27" ht="15.75" customHeight="1" x14ac:dyDescent="0.2">
      <c r="A290" s="106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</row>
    <row r="291" spans="1:27" ht="15.75" customHeight="1" x14ac:dyDescent="0.2">
      <c r="A291" s="106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</row>
    <row r="292" spans="1:27" ht="15.75" customHeight="1" x14ac:dyDescent="0.2">
      <c r="A292" s="106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  <c r="AA292" s="101"/>
    </row>
    <row r="293" spans="1:27" ht="15.75" customHeight="1" x14ac:dyDescent="0.2">
      <c r="A293" s="106"/>
      <c r="B293" s="101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</row>
    <row r="294" spans="1:27" ht="15.75" customHeight="1" x14ac:dyDescent="0.2">
      <c r="A294" s="106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</row>
    <row r="295" spans="1:27" ht="15.75" customHeight="1" x14ac:dyDescent="0.2">
      <c r="A295" s="106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</row>
    <row r="296" spans="1:27" ht="15.75" customHeight="1" x14ac:dyDescent="0.2">
      <c r="A296" s="106"/>
      <c r="B296" s="101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</row>
    <row r="297" spans="1:27" ht="15.75" customHeight="1" x14ac:dyDescent="0.2">
      <c r="A297" s="106"/>
      <c r="B297" s="101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</row>
    <row r="298" spans="1:27" ht="15.75" customHeight="1" x14ac:dyDescent="0.2">
      <c r="A298" s="106"/>
      <c r="B298" s="101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</row>
    <row r="299" spans="1:27" ht="15.75" customHeight="1" x14ac:dyDescent="0.2">
      <c r="A299" s="106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</row>
    <row r="300" spans="1:27" ht="15.75" customHeight="1" x14ac:dyDescent="0.2">
      <c r="A300" s="106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</row>
    <row r="301" spans="1:27" ht="15.75" customHeight="1" x14ac:dyDescent="0.2">
      <c r="A301" s="106"/>
      <c r="B301" s="101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</row>
    <row r="302" spans="1:27" ht="15.75" customHeight="1" x14ac:dyDescent="0.2">
      <c r="A302" s="106"/>
      <c r="B302" s="101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</row>
    <row r="303" spans="1:27" ht="15.75" customHeight="1" x14ac:dyDescent="0.2">
      <c r="A303" s="106"/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</row>
    <row r="304" spans="1:27" ht="15.75" customHeight="1" x14ac:dyDescent="0.2">
      <c r="A304" s="106"/>
      <c r="B304" s="101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</row>
    <row r="305" spans="1:27" ht="15.75" customHeight="1" x14ac:dyDescent="0.2">
      <c r="A305" s="106"/>
      <c r="B305" s="101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  <c r="AA305" s="101"/>
    </row>
    <row r="306" spans="1:27" ht="15.75" customHeight="1" x14ac:dyDescent="0.2">
      <c r="A306" s="106"/>
      <c r="B306" s="101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</row>
    <row r="307" spans="1:27" ht="15.75" customHeight="1" x14ac:dyDescent="0.2">
      <c r="A307" s="106"/>
      <c r="B307" s="101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</row>
    <row r="308" spans="1:27" ht="15.75" customHeight="1" x14ac:dyDescent="0.2">
      <c r="A308" s="106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</row>
    <row r="309" spans="1:27" ht="15.75" customHeight="1" x14ac:dyDescent="0.2">
      <c r="A309" s="106"/>
      <c r="B309" s="101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</row>
    <row r="310" spans="1:27" ht="15.75" customHeight="1" x14ac:dyDescent="0.2">
      <c r="A310" s="106"/>
      <c r="B310" s="101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</row>
    <row r="311" spans="1:27" ht="15.75" customHeight="1" x14ac:dyDescent="0.2">
      <c r="A311" s="106"/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</row>
    <row r="312" spans="1:27" ht="15.75" customHeight="1" x14ac:dyDescent="0.2">
      <c r="A312" s="106"/>
      <c r="B312" s="101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</row>
    <row r="313" spans="1:27" ht="15.75" customHeight="1" x14ac:dyDescent="0.2">
      <c r="A313" s="106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</row>
    <row r="314" spans="1:27" ht="15.75" customHeight="1" x14ac:dyDescent="0.2">
      <c r="A314" s="106"/>
      <c r="B314" s="101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</row>
    <row r="315" spans="1:27" ht="15.75" customHeight="1" x14ac:dyDescent="0.2">
      <c r="A315" s="106"/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</row>
    <row r="316" spans="1:27" ht="15.75" customHeight="1" x14ac:dyDescent="0.2">
      <c r="A316" s="106"/>
      <c r="B316" s="101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</row>
    <row r="317" spans="1:27" ht="15.75" customHeight="1" x14ac:dyDescent="0.2">
      <c r="A317" s="106"/>
      <c r="B317" s="101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</row>
    <row r="318" spans="1:27" ht="15.75" customHeight="1" x14ac:dyDescent="0.2">
      <c r="A318" s="106"/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  <c r="Z318" s="101"/>
      <c r="AA318" s="101"/>
    </row>
    <row r="319" spans="1:27" ht="15.75" customHeight="1" x14ac:dyDescent="0.2">
      <c r="A319" s="106"/>
      <c r="B319" s="101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</row>
    <row r="320" spans="1:27" ht="15.75" customHeight="1" x14ac:dyDescent="0.2">
      <c r="A320" s="106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</row>
    <row r="321" spans="1:27" ht="15.75" customHeight="1" x14ac:dyDescent="0.2">
      <c r="A321" s="106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</row>
    <row r="322" spans="1:27" ht="15.75" customHeight="1" x14ac:dyDescent="0.2">
      <c r="A322" s="106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</row>
    <row r="323" spans="1:27" ht="15.75" customHeight="1" x14ac:dyDescent="0.2">
      <c r="A323" s="106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</row>
    <row r="324" spans="1:27" ht="15.75" customHeight="1" x14ac:dyDescent="0.2">
      <c r="A324" s="106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</row>
    <row r="325" spans="1:27" ht="15.75" customHeight="1" x14ac:dyDescent="0.2">
      <c r="A325" s="106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</row>
    <row r="326" spans="1:27" ht="15.75" customHeight="1" x14ac:dyDescent="0.2">
      <c r="A326" s="106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</row>
    <row r="327" spans="1:27" ht="15.75" customHeight="1" x14ac:dyDescent="0.2">
      <c r="A327" s="106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</row>
    <row r="328" spans="1:27" ht="15.75" customHeight="1" x14ac:dyDescent="0.2">
      <c r="A328" s="106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</row>
    <row r="329" spans="1:27" ht="15.75" customHeight="1" x14ac:dyDescent="0.2">
      <c r="A329" s="106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</row>
    <row r="330" spans="1:27" ht="15.75" customHeight="1" x14ac:dyDescent="0.2">
      <c r="A330" s="106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</row>
    <row r="331" spans="1:27" ht="15.75" customHeight="1" x14ac:dyDescent="0.2">
      <c r="A331" s="106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  <c r="AA331" s="101"/>
    </row>
    <row r="332" spans="1:27" ht="15.75" customHeight="1" x14ac:dyDescent="0.2">
      <c r="A332" s="106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</row>
    <row r="333" spans="1:27" ht="15.75" customHeight="1" x14ac:dyDescent="0.2">
      <c r="A333" s="106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</row>
    <row r="334" spans="1:27" ht="15.75" customHeight="1" x14ac:dyDescent="0.2">
      <c r="A334" s="106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</row>
    <row r="335" spans="1:27" ht="15.75" customHeight="1" x14ac:dyDescent="0.2">
      <c r="A335" s="106"/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</row>
    <row r="336" spans="1:27" ht="15.75" customHeight="1" x14ac:dyDescent="0.2">
      <c r="A336" s="106"/>
      <c r="B336" s="101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</row>
    <row r="337" spans="1:27" ht="15.75" customHeight="1" x14ac:dyDescent="0.2">
      <c r="A337" s="106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</row>
    <row r="338" spans="1:27" ht="15.75" customHeight="1" x14ac:dyDescent="0.2">
      <c r="A338" s="106"/>
      <c r="B338" s="101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</row>
    <row r="339" spans="1:27" ht="15.75" customHeight="1" x14ac:dyDescent="0.2">
      <c r="A339" s="106"/>
      <c r="B339" s="101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</row>
    <row r="340" spans="1:27" ht="15.75" customHeight="1" x14ac:dyDescent="0.2">
      <c r="A340" s="106"/>
      <c r="B340" s="101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</row>
    <row r="341" spans="1:27" ht="15.75" customHeight="1" x14ac:dyDescent="0.2">
      <c r="A341" s="106"/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</row>
    <row r="342" spans="1:27" ht="15.75" customHeight="1" x14ac:dyDescent="0.2">
      <c r="A342" s="106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</row>
    <row r="343" spans="1:27" ht="15.75" customHeight="1" x14ac:dyDescent="0.2">
      <c r="A343" s="106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</row>
    <row r="344" spans="1:27" ht="15.75" customHeight="1" x14ac:dyDescent="0.2">
      <c r="A344" s="106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  <c r="Z344" s="101"/>
      <c r="AA344" s="101"/>
    </row>
    <row r="345" spans="1:27" ht="15.75" customHeight="1" x14ac:dyDescent="0.2">
      <c r="A345" s="106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  <c r="AA345" s="101"/>
    </row>
    <row r="346" spans="1:27" ht="15.75" customHeight="1" x14ac:dyDescent="0.2">
      <c r="A346" s="106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  <c r="AA346" s="101"/>
    </row>
    <row r="347" spans="1:27" ht="15.75" customHeight="1" x14ac:dyDescent="0.2">
      <c r="A347" s="106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  <c r="AA347" s="101"/>
    </row>
    <row r="348" spans="1:27" ht="15.75" customHeight="1" x14ac:dyDescent="0.2">
      <c r="A348" s="106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  <c r="AA348" s="101"/>
    </row>
    <row r="349" spans="1:27" ht="15.75" customHeight="1" x14ac:dyDescent="0.2">
      <c r="A349" s="106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  <c r="AA349" s="101"/>
    </row>
    <row r="350" spans="1:27" ht="15.75" customHeight="1" x14ac:dyDescent="0.2">
      <c r="A350" s="106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  <c r="AA350" s="101"/>
    </row>
    <row r="351" spans="1:27" ht="15.75" customHeight="1" x14ac:dyDescent="0.2">
      <c r="A351" s="106"/>
      <c r="B351" s="101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  <c r="AA351" s="101"/>
    </row>
    <row r="352" spans="1:27" ht="15.75" customHeight="1" x14ac:dyDescent="0.2">
      <c r="A352" s="106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  <c r="AA352" s="101"/>
    </row>
    <row r="353" spans="1:27" ht="15.75" customHeight="1" x14ac:dyDescent="0.2">
      <c r="A353" s="106"/>
      <c r="B353" s="101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  <c r="AA353" s="101"/>
    </row>
    <row r="354" spans="1:27" ht="15.75" customHeight="1" x14ac:dyDescent="0.2">
      <c r="A354" s="106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  <c r="AA354" s="101"/>
    </row>
    <row r="355" spans="1:27" ht="15.75" customHeight="1" x14ac:dyDescent="0.2">
      <c r="A355" s="106"/>
      <c r="B355" s="101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  <c r="AA355" s="101"/>
    </row>
    <row r="356" spans="1:27" ht="15.75" customHeight="1" x14ac:dyDescent="0.2">
      <c r="A356" s="106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  <c r="AA356" s="101"/>
    </row>
    <row r="357" spans="1:27" ht="15.75" customHeight="1" x14ac:dyDescent="0.2">
      <c r="A357" s="106"/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  <c r="Y357" s="101"/>
      <c r="Z357" s="101"/>
      <c r="AA357" s="101"/>
    </row>
    <row r="358" spans="1:27" ht="15.75" customHeight="1" x14ac:dyDescent="0.2">
      <c r="A358" s="106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  <c r="Y358" s="101"/>
      <c r="Z358" s="101"/>
      <c r="AA358" s="101"/>
    </row>
    <row r="359" spans="1:27" ht="15.75" customHeight="1" x14ac:dyDescent="0.2">
      <c r="A359" s="106"/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  <c r="Y359" s="101"/>
      <c r="Z359" s="101"/>
      <c r="AA359" s="101"/>
    </row>
    <row r="360" spans="1:27" ht="15.75" customHeight="1" x14ac:dyDescent="0.2">
      <c r="A360" s="106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  <c r="Y360" s="101"/>
      <c r="Z360" s="101"/>
      <c r="AA360" s="101"/>
    </row>
    <row r="361" spans="1:27" ht="15.75" customHeight="1" x14ac:dyDescent="0.2">
      <c r="A361" s="106"/>
      <c r="B361" s="101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  <c r="Y361" s="101"/>
      <c r="Z361" s="101"/>
      <c r="AA361" s="101"/>
    </row>
    <row r="362" spans="1:27" ht="15.75" customHeight="1" x14ac:dyDescent="0.2">
      <c r="A362" s="106"/>
      <c r="B362" s="101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  <c r="Y362" s="101"/>
      <c r="Z362" s="101"/>
      <c r="AA362" s="101"/>
    </row>
    <row r="363" spans="1:27" ht="15.75" customHeight="1" x14ac:dyDescent="0.2">
      <c r="A363" s="106"/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  <c r="Y363" s="101"/>
      <c r="Z363" s="101"/>
      <c r="AA363" s="101"/>
    </row>
    <row r="364" spans="1:27" ht="15.75" customHeight="1" x14ac:dyDescent="0.2">
      <c r="A364" s="106"/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  <c r="Y364" s="101"/>
      <c r="Z364" s="101"/>
      <c r="AA364" s="101"/>
    </row>
    <row r="365" spans="1:27" ht="15.75" customHeight="1" x14ac:dyDescent="0.2">
      <c r="A365" s="106"/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  <c r="Y365" s="101"/>
      <c r="Z365" s="101"/>
      <c r="AA365" s="101"/>
    </row>
    <row r="366" spans="1:27" ht="15.75" customHeight="1" x14ac:dyDescent="0.2">
      <c r="A366" s="106"/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101"/>
      <c r="W366" s="101"/>
      <c r="X366" s="101"/>
      <c r="Y366" s="101"/>
      <c r="Z366" s="101"/>
      <c r="AA366" s="101"/>
    </row>
    <row r="367" spans="1:27" ht="15.75" customHeight="1" x14ac:dyDescent="0.2">
      <c r="A367" s="106"/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  <c r="Y367" s="101"/>
      <c r="Z367" s="101"/>
      <c r="AA367" s="101"/>
    </row>
    <row r="368" spans="1:27" ht="15.75" customHeight="1" x14ac:dyDescent="0.2">
      <c r="A368" s="106"/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  <c r="Y368" s="101"/>
      <c r="Z368" s="101"/>
      <c r="AA368" s="101"/>
    </row>
    <row r="369" spans="1:27" ht="15.75" customHeight="1" x14ac:dyDescent="0.2">
      <c r="A369" s="106"/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  <c r="Y369" s="101"/>
      <c r="Z369" s="101"/>
      <c r="AA369" s="101"/>
    </row>
    <row r="370" spans="1:27" ht="15.75" customHeight="1" x14ac:dyDescent="0.2">
      <c r="A370" s="106"/>
      <c r="B370" s="101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  <c r="Y370" s="101"/>
      <c r="Z370" s="101"/>
      <c r="AA370" s="101"/>
    </row>
    <row r="371" spans="1:27" ht="15.75" customHeight="1" x14ac:dyDescent="0.2">
      <c r="A371" s="106"/>
      <c r="B371" s="101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  <c r="Y371" s="101"/>
      <c r="Z371" s="101"/>
      <c r="AA371" s="101"/>
    </row>
    <row r="372" spans="1:27" ht="15.75" customHeight="1" x14ac:dyDescent="0.2">
      <c r="A372" s="106"/>
      <c r="B372" s="101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  <c r="Y372" s="101"/>
      <c r="Z372" s="101"/>
      <c r="AA372" s="101"/>
    </row>
    <row r="373" spans="1:27" ht="15.75" customHeight="1" x14ac:dyDescent="0.2">
      <c r="A373" s="106"/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  <c r="Y373" s="101"/>
      <c r="Z373" s="101"/>
      <c r="AA373" s="101"/>
    </row>
    <row r="374" spans="1:27" ht="15.75" customHeight="1" x14ac:dyDescent="0.2">
      <c r="A374" s="106"/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  <c r="Y374" s="101"/>
      <c r="Z374" s="101"/>
      <c r="AA374" s="101"/>
    </row>
    <row r="375" spans="1:27" ht="15.75" customHeight="1" x14ac:dyDescent="0.2">
      <c r="A375" s="106"/>
      <c r="B375" s="101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  <c r="Y375" s="101"/>
      <c r="Z375" s="101"/>
      <c r="AA375" s="101"/>
    </row>
    <row r="376" spans="1:27" ht="15.75" customHeight="1" x14ac:dyDescent="0.2">
      <c r="A376" s="106"/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  <c r="Y376" s="101"/>
      <c r="Z376" s="101"/>
      <c r="AA376" s="101"/>
    </row>
    <row r="377" spans="1:27" ht="15.75" customHeight="1" x14ac:dyDescent="0.2">
      <c r="A377" s="106"/>
      <c r="B377" s="101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  <c r="Y377" s="101"/>
      <c r="Z377" s="101"/>
      <c r="AA377" s="101"/>
    </row>
    <row r="378" spans="1:27" ht="15.75" customHeight="1" x14ac:dyDescent="0.2">
      <c r="A378" s="106"/>
      <c r="B378" s="101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  <c r="Y378" s="101"/>
      <c r="Z378" s="101"/>
      <c r="AA378" s="101"/>
    </row>
    <row r="379" spans="1:27" ht="15.75" customHeight="1" x14ac:dyDescent="0.2">
      <c r="A379" s="106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  <c r="Y379" s="101"/>
      <c r="Z379" s="101"/>
      <c r="AA379" s="101"/>
    </row>
    <row r="380" spans="1:27" ht="15.75" customHeight="1" x14ac:dyDescent="0.2">
      <c r="A380" s="106"/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  <c r="Y380" s="101"/>
      <c r="Z380" s="101"/>
      <c r="AA380" s="101"/>
    </row>
    <row r="381" spans="1:27" ht="15.75" customHeight="1" x14ac:dyDescent="0.2">
      <c r="A381" s="106"/>
      <c r="B381" s="101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  <c r="Z381" s="101"/>
      <c r="AA381" s="101"/>
    </row>
    <row r="382" spans="1:27" ht="15.75" customHeight="1" x14ac:dyDescent="0.2">
      <c r="A382" s="106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  <c r="Z382" s="101"/>
      <c r="AA382" s="101"/>
    </row>
    <row r="383" spans="1:27" ht="15.75" customHeight="1" x14ac:dyDescent="0.2">
      <c r="A383" s="106"/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  <c r="Y383" s="101"/>
      <c r="Z383" s="101"/>
      <c r="AA383" s="101"/>
    </row>
    <row r="384" spans="1:27" ht="15.75" customHeight="1" x14ac:dyDescent="0.2">
      <c r="A384" s="106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  <c r="Y384" s="101"/>
      <c r="Z384" s="101"/>
      <c r="AA384" s="101"/>
    </row>
    <row r="385" spans="1:27" ht="15.75" customHeight="1" x14ac:dyDescent="0.2">
      <c r="A385" s="106"/>
      <c r="B385" s="101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  <c r="Z385" s="101"/>
      <c r="AA385" s="101"/>
    </row>
    <row r="386" spans="1:27" ht="15.75" customHeight="1" x14ac:dyDescent="0.2">
      <c r="A386" s="106"/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  <c r="Y386" s="101"/>
      <c r="Z386" s="101"/>
      <c r="AA386" s="101"/>
    </row>
    <row r="387" spans="1:27" ht="15.75" customHeight="1" x14ac:dyDescent="0.2">
      <c r="A387" s="106"/>
      <c r="B387" s="101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  <c r="Y387" s="101"/>
      <c r="Z387" s="101"/>
      <c r="AA387" s="101"/>
    </row>
    <row r="388" spans="1:27" ht="15.75" customHeight="1" x14ac:dyDescent="0.2">
      <c r="A388" s="106"/>
      <c r="B388" s="101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  <c r="Y388" s="101"/>
      <c r="Z388" s="101"/>
      <c r="AA388" s="101"/>
    </row>
    <row r="389" spans="1:27" ht="15.75" customHeight="1" x14ac:dyDescent="0.2">
      <c r="A389" s="106"/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  <c r="Y389" s="101"/>
      <c r="Z389" s="101"/>
      <c r="AA389" s="101"/>
    </row>
    <row r="390" spans="1:27" ht="15.75" customHeight="1" x14ac:dyDescent="0.2">
      <c r="A390" s="106"/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  <c r="AA390" s="101"/>
    </row>
    <row r="391" spans="1:27" ht="15.75" customHeight="1" x14ac:dyDescent="0.2">
      <c r="A391" s="106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  <c r="Z391" s="101"/>
      <c r="AA391" s="101"/>
    </row>
    <row r="392" spans="1:27" ht="15.75" customHeight="1" x14ac:dyDescent="0.2">
      <c r="A392" s="106"/>
      <c r="B392" s="101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  <c r="Y392" s="101"/>
      <c r="Z392" s="101"/>
      <c r="AA392" s="101"/>
    </row>
    <row r="393" spans="1:27" ht="15.75" customHeight="1" x14ac:dyDescent="0.2">
      <c r="A393" s="106"/>
      <c r="B393" s="101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</row>
    <row r="394" spans="1:27" ht="15.75" customHeight="1" x14ac:dyDescent="0.2">
      <c r="A394" s="106"/>
      <c r="B394" s="101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  <c r="Y394" s="101"/>
      <c r="Z394" s="101"/>
      <c r="AA394" s="101"/>
    </row>
    <row r="395" spans="1:27" ht="15.75" customHeight="1" x14ac:dyDescent="0.2">
      <c r="A395" s="106"/>
      <c r="B395" s="101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  <c r="Y395" s="101"/>
      <c r="Z395" s="101"/>
      <c r="AA395" s="101"/>
    </row>
    <row r="396" spans="1:27" ht="15.75" customHeight="1" x14ac:dyDescent="0.2">
      <c r="A396" s="106"/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  <c r="Y396" s="101"/>
      <c r="Z396" s="101"/>
      <c r="AA396" s="101"/>
    </row>
    <row r="397" spans="1:27" ht="15.75" customHeight="1" x14ac:dyDescent="0.2">
      <c r="A397" s="106"/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  <c r="Y397" s="101"/>
      <c r="Z397" s="101"/>
      <c r="AA397" s="101"/>
    </row>
    <row r="398" spans="1:27" ht="15.75" customHeight="1" x14ac:dyDescent="0.2">
      <c r="A398" s="106"/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  <c r="Y398" s="101"/>
      <c r="Z398" s="101"/>
      <c r="AA398" s="101"/>
    </row>
    <row r="399" spans="1:27" ht="15.75" customHeight="1" x14ac:dyDescent="0.2">
      <c r="A399" s="106"/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  <c r="Y399" s="101"/>
      <c r="Z399" s="101"/>
      <c r="AA399" s="101"/>
    </row>
    <row r="400" spans="1:27" ht="15.75" customHeight="1" x14ac:dyDescent="0.2">
      <c r="A400" s="106"/>
      <c r="B400" s="101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  <c r="Y400" s="101"/>
      <c r="Z400" s="101"/>
      <c r="AA400" s="101"/>
    </row>
    <row r="401" spans="1:27" ht="15.75" customHeight="1" x14ac:dyDescent="0.2">
      <c r="A401" s="106"/>
      <c r="B401" s="101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  <c r="Y401" s="101"/>
      <c r="Z401" s="101"/>
      <c r="AA401" s="101"/>
    </row>
    <row r="402" spans="1:27" ht="15.75" customHeight="1" x14ac:dyDescent="0.2">
      <c r="A402" s="106"/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  <c r="Y402" s="101"/>
      <c r="Z402" s="101"/>
      <c r="AA402" s="101"/>
    </row>
    <row r="403" spans="1:27" ht="15.75" customHeight="1" x14ac:dyDescent="0.2">
      <c r="A403" s="106"/>
      <c r="B403" s="101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  <c r="Y403" s="101"/>
      <c r="Z403" s="101"/>
      <c r="AA403" s="101"/>
    </row>
    <row r="404" spans="1:27" ht="15.75" customHeight="1" x14ac:dyDescent="0.2">
      <c r="A404" s="106"/>
      <c r="B404" s="101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  <c r="Y404" s="101"/>
      <c r="Z404" s="101"/>
      <c r="AA404" s="101"/>
    </row>
    <row r="405" spans="1:27" ht="15.75" customHeight="1" x14ac:dyDescent="0.2">
      <c r="A405" s="106"/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  <c r="Y405" s="101"/>
      <c r="Z405" s="101"/>
      <c r="AA405" s="101"/>
    </row>
    <row r="406" spans="1:27" ht="15.75" customHeight="1" x14ac:dyDescent="0.2">
      <c r="A406" s="106"/>
      <c r="B406" s="101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  <c r="Y406" s="101"/>
      <c r="Z406" s="101"/>
      <c r="AA406" s="101"/>
    </row>
    <row r="407" spans="1:27" ht="15.75" customHeight="1" x14ac:dyDescent="0.2">
      <c r="A407" s="106"/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  <c r="Y407" s="101"/>
      <c r="Z407" s="101"/>
      <c r="AA407" s="101"/>
    </row>
    <row r="408" spans="1:27" ht="15.75" customHeight="1" x14ac:dyDescent="0.2">
      <c r="A408" s="106"/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  <c r="Y408" s="101"/>
      <c r="Z408" s="101"/>
      <c r="AA408" s="101"/>
    </row>
    <row r="409" spans="1:27" ht="15.75" customHeight="1" x14ac:dyDescent="0.2">
      <c r="A409" s="106"/>
      <c r="B409" s="101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  <c r="Y409" s="101"/>
      <c r="Z409" s="101"/>
      <c r="AA409" s="101"/>
    </row>
    <row r="410" spans="1:27" ht="15.75" customHeight="1" x14ac:dyDescent="0.2">
      <c r="A410" s="106"/>
      <c r="B410" s="101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  <c r="Y410" s="101"/>
      <c r="Z410" s="101"/>
      <c r="AA410" s="101"/>
    </row>
    <row r="411" spans="1:27" ht="15.75" customHeight="1" x14ac:dyDescent="0.2">
      <c r="A411" s="106"/>
      <c r="B411" s="101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  <c r="Y411" s="101"/>
      <c r="Z411" s="101"/>
      <c r="AA411" s="101"/>
    </row>
    <row r="412" spans="1:27" ht="15.75" customHeight="1" x14ac:dyDescent="0.2">
      <c r="A412" s="106"/>
      <c r="B412" s="101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  <c r="Y412" s="101"/>
      <c r="Z412" s="101"/>
      <c r="AA412" s="101"/>
    </row>
    <row r="413" spans="1:27" ht="15.75" customHeight="1" x14ac:dyDescent="0.2">
      <c r="A413" s="106"/>
      <c r="B413" s="101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  <c r="Y413" s="101"/>
      <c r="Z413" s="101"/>
      <c r="AA413" s="101"/>
    </row>
    <row r="414" spans="1:27" ht="15.75" customHeight="1" x14ac:dyDescent="0.2">
      <c r="A414" s="106"/>
      <c r="B414" s="101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  <c r="Y414" s="101"/>
      <c r="Z414" s="101"/>
      <c r="AA414" s="101"/>
    </row>
    <row r="415" spans="1:27" ht="15.75" customHeight="1" x14ac:dyDescent="0.2">
      <c r="A415" s="106"/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  <c r="Y415" s="101"/>
      <c r="Z415" s="101"/>
      <c r="AA415" s="101"/>
    </row>
    <row r="416" spans="1:27" ht="15.75" customHeight="1" x14ac:dyDescent="0.2">
      <c r="A416" s="106"/>
      <c r="B416" s="101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  <c r="Y416" s="101"/>
      <c r="Z416" s="101"/>
      <c r="AA416" s="101"/>
    </row>
    <row r="417" spans="1:27" ht="15.75" customHeight="1" x14ac:dyDescent="0.2">
      <c r="A417" s="106"/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  <c r="Y417" s="101"/>
      <c r="Z417" s="101"/>
      <c r="AA417" s="101"/>
    </row>
    <row r="418" spans="1:27" ht="15.75" customHeight="1" x14ac:dyDescent="0.2">
      <c r="A418" s="106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  <c r="Y418" s="101"/>
      <c r="Z418" s="101"/>
      <c r="AA418" s="101"/>
    </row>
    <row r="419" spans="1:27" ht="15.75" customHeight="1" x14ac:dyDescent="0.2">
      <c r="A419" s="106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  <c r="Y419" s="101"/>
      <c r="Z419" s="101"/>
      <c r="AA419" s="101"/>
    </row>
    <row r="420" spans="1:27" ht="15.75" customHeight="1" x14ac:dyDescent="0.2">
      <c r="A420" s="106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  <c r="Y420" s="101"/>
      <c r="Z420" s="101"/>
      <c r="AA420" s="101"/>
    </row>
    <row r="421" spans="1:27" ht="15.75" customHeight="1" x14ac:dyDescent="0.2">
      <c r="A421" s="106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  <c r="Y421" s="101"/>
      <c r="Z421" s="101"/>
      <c r="AA421" s="101"/>
    </row>
    <row r="422" spans="1:27" ht="15.75" customHeight="1" x14ac:dyDescent="0.2">
      <c r="A422" s="106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  <c r="Y422" s="101"/>
      <c r="Z422" s="101"/>
      <c r="AA422" s="101"/>
    </row>
    <row r="423" spans="1:27" ht="15.75" customHeight="1" x14ac:dyDescent="0.2">
      <c r="A423" s="106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  <c r="Y423" s="101"/>
      <c r="Z423" s="101"/>
      <c r="AA423" s="101"/>
    </row>
    <row r="424" spans="1:27" ht="15.75" customHeight="1" x14ac:dyDescent="0.2">
      <c r="A424" s="106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</row>
    <row r="425" spans="1:27" ht="15.75" customHeight="1" x14ac:dyDescent="0.2">
      <c r="A425" s="106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</row>
    <row r="426" spans="1:27" ht="15.75" customHeight="1" x14ac:dyDescent="0.2">
      <c r="A426" s="106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</row>
    <row r="427" spans="1:27" ht="15.75" customHeight="1" x14ac:dyDescent="0.2">
      <c r="A427" s="106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</row>
    <row r="428" spans="1:27" ht="15.75" customHeight="1" x14ac:dyDescent="0.2">
      <c r="A428" s="106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</row>
    <row r="429" spans="1:27" ht="15.75" customHeight="1" x14ac:dyDescent="0.2">
      <c r="A429" s="106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</row>
    <row r="430" spans="1:27" ht="15.75" customHeight="1" x14ac:dyDescent="0.2">
      <c r="A430" s="106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</row>
    <row r="431" spans="1:27" ht="15.75" customHeight="1" x14ac:dyDescent="0.2">
      <c r="A431" s="106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</row>
    <row r="432" spans="1:27" ht="15.75" customHeight="1" x14ac:dyDescent="0.2">
      <c r="A432" s="106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  <c r="Y432" s="101"/>
      <c r="Z432" s="101"/>
      <c r="AA432" s="101"/>
    </row>
    <row r="433" spans="1:27" ht="15.75" customHeight="1" x14ac:dyDescent="0.2">
      <c r="A433" s="106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  <c r="Y433" s="101"/>
      <c r="Z433" s="101"/>
      <c r="AA433" s="101"/>
    </row>
    <row r="434" spans="1:27" ht="15.75" customHeight="1" x14ac:dyDescent="0.2">
      <c r="A434" s="106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  <c r="Y434" s="101"/>
      <c r="Z434" s="101"/>
      <c r="AA434" s="101"/>
    </row>
    <row r="435" spans="1:27" ht="15.75" customHeight="1" x14ac:dyDescent="0.2">
      <c r="A435" s="106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  <c r="Y435" s="101"/>
      <c r="Z435" s="101"/>
      <c r="AA435" s="101"/>
    </row>
    <row r="436" spans="1:27" ht="15.75" customHeight="1" x14ac:dyDescent="0.2">
      <c r="A436" s="106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  <c r="Y436" s="101"/>
      <c r="Z436" s="101"/>
      <c r="AA436" s="101"/>
    </row>
    <row r="437" spans="1:27" ht="15.75" customHeight="1" x14ac:dyDescent="0.2">
      <c r="A437" s="106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  <c r="Y437" s="101"/>
      <c r="Z437" s="101"/>
      <c r="AA437" s="101"/>
    </row>
    <row r="438" spans="1:27" ht="15.75" customHeight="1" x14ac:dyDescent="0.2">
      <c r="A438" s="106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  <c r="Y438" s="101"/>
      <c r="Z438" s="101"/>
      <c r="AA438" s="101"/>
    </row>
    <row r="439" spans="1:27" ht="15.75" customHeight="1" x14ac:dyDescent="0.2">
      <c r="A439" s="106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  <c r="Y439" s="101"/>
      <c r="Z439" s="101"/>
      <c r="AA439" s="101"/>
    </row>
    <row r="440" spans="1:27" ht="15.75" customHeight="1" x14ac:dyDescent="0.2">
      <c r="A440" s="106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  <c r="Y440" s="101"/>
      <c r="Z440" s="101"/>
      <c r="AA440" s="101"/>
    </row>
    <row r="441" spans="1:27" ht="15.75" customHeight="1" x14ac:dyDescent="0.2">
      <c r="A441" s="106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  <c r="Y441" s="101"/>
      <c r="Z441" s="101"/>
      <c r="AA441" s="101"/>
    </row>
    <row r="442" spans="1:27" ht="15.75" customHeight="1" x14ac:dyDescent="0.2">
      <c r="A442" s="106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  <c r="Y442" s="101"/>
      <c r="Z442" s="101"/>
      <c r="AA442" s="101"/>
    </row>
    <row r="443" spans="1:27" ht="15.75" customHeight="1" x14ac:dyDescent="0.2">
      <c r="A443" s="106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  <c r="Y443" s="101"/>
      <c r="Z443" s="101"/>
      <c r="AA443" s="101"/>
    </row>
    <row r="444" spans="1:27" ht="15.75" customHeight="1" x14ac:dyDescent="0.2">
      <c r="A444" s="106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  <c r="Y444" s="101"/>
      <c r="Z444" s="101"/>
      <c r="AA444" s="101"/>
    </row>
    <row r="445" spans="1:27" ht="15.75" customHeight="1" x14ac:dyDescent="0.2">
      <c r="A445" s="106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  <c r="Y445" s="101"/>
      <c r="Z445" s="101"/>
      <c r="AA445" s="101"/>
    </row>
    <row r="446" spans="1:27" ht="15.75" customHeight="1" x14ac:dyDescent="0.2">
      <c r="A446" s="106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  <c r="Y446" s="101"/>
      <c r="Z446" s="101"/>
      <c r="AA446" s="101"/>
    </row>
    <row r="447" spans="1:27" ht="15.75" customHeight="1" x14ac:dyDescent="0.2">
      <c r="A447" s="106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  <c r="Y447" s="101"/>
      <c r="Z447" s="101"/>
      <c r="AA447" s="101"/>
    </row>
    <row r="448" spans="1:27" ht="15.75" customHeight="1" x14ac:dyDescent="0.2">
      <c r="A448" s="106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  <c r="Y448" s="101"/>
      <c r="Z448" s="101"/>
      <c r="AA448" s="101"/>
    </row>
    <row r="449" spans="1:27" ht="15.75" customHeight="1" x14ac:dyDescent="0.2">
      <c r="A449" s="106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  <c r="Y449" s="101"/>
      <c r="Z449" s="101"/>
      <c r="AA449" s="101"/>
    </row>
    <row r="450" spans="1:27" ht="15.75" customHeight="1" x14ac:dyDescent="0.2">
      <c r="A450" s="106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  <c r="Y450" s="101"/>
      <c r="Z450" s="101"/>
      <c r="AA450" s="101"/>
    </row>
    <row r="451" spans="1:27" ht="15.75" customHeight="1" x14ac:dyDescent="0.2">
      <c r="A451" s="106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  <c r="Y451" s="101"/>
      <c r="Z451" s="101"/>
      <c r="AA451" s="101"/>
    </row>
    <row r="452" spans="1:27" ht="15.75" customHeight="1" x14ac:dyDescent="0.2">
      <c r="A452" s="106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  <c r="Z452" s="101"/>
      <c r="AA452" s="101"/>
    </row>
    <row r="453" spans="1:27" ht="15.75" customHeight="1" x14ac:dyDescent="0.2">
      <c r="A453" s="106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  <c r="Y453" s="101"/>
      <c r="Z453" s="101"/>
      <c r="AA453" s="101"/>
    </row>
    <row r="454" spans="1:27" ht="15.75" customHeight="1" x14ac:dyDescent="0.2">
      <c r="A454" s="106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  <c r="Y454" s="101"/>
      <c r="Z454" s="101"/>
      <c r="AA454" s="101"/>
    </row>
    <row r="455" spans="1:27" ht="15.75" customHeight="1" x14ac:dyDescent="0.2">
      <c r="A455" s="106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  <c r="Y455" s="101"/>
      <c r="Z455" s="101"/>
      <c r="AA455" s="101"/>
    </row>
    <row r="456" spans="1:27" ht="15.75" customHeight="1" x14ac:dyDescent="0.2">
      <c r="A456" s="106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  <c r="Y456" s="101"/>
      <c r="Z456" s="101"/>
      <c r="AA456" s="101"/>
    </row>
    <row r="457" spans="1:27" ht="15.75" customHeight="1" x14ac:dyDescent="0.2">
      <c r="A457" s="106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  <c r="Y457" s="101"/>
      <c r="Z457" s="101"/>
      <c r="AA457" s="101"/>
    </row>
    <row r="458" spans="1:27" ht="15.75" customHeight="1" x14ac:dyDescent="0.2">
      <c r="A458" s="106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  <c r="Y458" s="101"/>
      <c r="Z458" s="101"/>
      <c r="AA458" s="101"/>
    </row>
    <row r="459" spans="1:27" ht="15.75" customHeight="1" x14ac:dyDescent="0.2">
      <c r="A459" s="106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  <c r="Y459" s="101"/>
      <c r="Z459" s="101"/>
      <c r="AA459" s="101"/>
    </row>
    <row r="460" spans="1:27" ht="15.75" customHeight="1" x14ac:dyDescent="0.2">
      <c r="A460" s="106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  <c r="Z460" s="101"/>
      <c r="AA460" s="101"/>
    </row>
    <row r="461" spans="1:27" ht="15.75" customHeight="1" x14ac:dyDescent="0.2">
      <c r="A461" s="106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  <c r="Y461" s="101"/>
      <c r="Z461" s="101"/>
      <c r="AA461" s="101"/>
    </row>
    <row r="462" spans="1:27" ht="15.75" customHeight="1" x14ac:dyDescent="0.2">
      <c r="A462" s="106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  <c r="Z462" s="101"/>
      <c r="AA462" s="101"/>
    </row>
    <row r="463" spans="1:27" ht="15.75" customHeight="1" x14ac:dyDescent="0.2">
      <c r="A463" s="106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  <c r="Z463" s="101"/>
      <c r="AA463" s="101"/>
    </row>
    <row r="464" spans="1:27" ht="15.75" customHeight="1" x14ac:dyDescent="0.2">
      <c r="A464" s="106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  <c r="Z464" s="101"/>
      <c r="AA464" s="101"/>
    </row>
    <row r="465" spans="1:27" ht="15.75" customHeight="1" x14ac:dyDescent="0.2">
      <c r="A465" s="106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  <c r="Z465" s="101"/>
      <c r="AA465" s="101"/>
    </row>
    <row r="466" spans="1:27" ht="15.75" customHeight="1" x14ac:dyDescent="0.2">
      <c r="A466" s="106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  <c r="Y466" s="101"/>
      <c r="Z466" s="101"/>
      <c r="AA466" s="101"/>
    </row>
    <row r="467" spans="1:27" ht="15.75" customHeight="1" x14ac:dyDescent="0.2">
      <c r="A467" s="106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  <c r="Y467" s="101"/>
      <c r="Z467" s="101"/>
      <c r="AA467" s="101"/>
    </row>
    <row r="468" spans="1:27" ht="15.75" customHeight="1" x14ac:dyDescent="0.2">
      <c r="A468" s="106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  <c r="Y468" s="101"/>
      <c r="Z468" s="101"/>
      <c r="AA468" s="101"/>
    </row>
    <row r="469" spans="1:27" ht="15.75" customHeight="1" x14ac:dyDescent="0.2">
      <c r="A469" s="106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  <c r="Y469" s="101"/>
      <c r="Z469" s="101"/>
      <c r="AA469" s="101"/>
    </row>
    <row r="470" spans="1:27" ht="15.75" customHeight="1" x14ac:dyDescent="0.2">
      <c r="A470" s="106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  <c r="Y470" s="101"/>
      <c r="Z470" s="101"/>
      <c r="AA470" s="101"/>
    </row>
    <row r="471" spans="1:27" ht="15.75" customHeight="1" x14ac:dyDescent="0.2">
      <c r="A471" s="106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  <c r="Y471" s="101"/>
      <c r="Z471" s="101"/>
      <c r="AA471" s="101"/>
    </row>
    <row r="472" spans="1:27" ht="15.75" customHeight="1" x14ac:dyDescent="0.2">
      <c r="A472" s="106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  <c r="Y472" s="101"/>
      <c r="Z472" s="101"/>
      <c r="AA472" s="101"/>
    </row>
    <row r="473" spans="1:27" ht="15.75" customHeight="1" x14ac:dyDescent="0.2">
      <c r="A473" s="106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  <c r="Y473" s="101"/>
      <c r="Z473" s="101"/>
      <c r="AA473" s="101"/>
    </row>
    <row r="474" spans="1:27" ht="15.75" customHeight="1" x14ac:dyDescent="0.2">
      <c r="A474" s="106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  <c r="Y474" s="101"/>
      <c r="Z474" s="101"/>
      <c r="AA474" s="101"/>
    </row>
    <row r="475" spans="1:27" ht="15.75" customHeight="1" x14ac:dyDescent="0.2">
      <c r="A475" s="106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  <c r="Y475" s="101"/>
      <c r="Z475" s="101"/>
      <c r="AA475" s="101"/>
    </row>
    <row r="476" spans="1:27" ht="15.75" customHeight="1" x14ac:dyDescent="0.2">
      <c r="A476" s="106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  <c r="Y476" s="101"/>
      <c r="Z476" s="101"/>
      <c r="AA476" s="101"/>
    </row>
    <row r="477" spans="1:27" ht="15.75" customHeight="1" x14ac:dyDescent="0.2">
      <c r="A477" s="106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  <c r="Y477" s="101"/>
      <c r="Z477" s="101"/>
      <c r="AA477" s="101"/>
    </row>
    <row r="478" spans="1:27" ht="15.75" customHeight="1" x14ac:dyDescent="0.2">
      <c r="A478" s="106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  <c r="Y478" s="101"/>
      <c r="Z478" s="101"/>
      <c r="AA478" s="101"/>
    </row>
    <row r="479" spans="1:27" ht="15.75" customHeight="1" x14ac:dyDescent="0.2">
      <c r="A479" s="106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  <c r="Y479" s="101"/>
      <c r="Z479" s="101"/>
      <c r="AA479" s="101"/>
    </row>
    <row r="480" spans="1:27" ht="15.75" customHeight="1" x14ac:dyDescent="0.2">
      <c r="A480" s="106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  <c r="Y480" s="101"/>
      <c r="Z480" s="101"/>
      <c r="AA480" s="101"/>
    </row>
    <row r="481" spans="1:27" ht="15.75" customHeight="1" x14ac:dyDescent="0.2">
      <c r="A481" s="106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  <c r="Y481" s="101"/>
      <c r="Z481" s="101"/>
      <c r="AA481" s="101"/>
    </row>
    <row r="482" spans="1:27" ht="15.75" customHeight="1" x14ac:dyDescent="0.2">
      <c r="A482" s="106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  <c r="Y482" s="101"/>
      <c r="Z482" s="101"/>
      <c r="AA482" s="101"/>
    </row>
    <row r="483" spans="1:27" ht="15.75" customHeight="1" x14ac:dyDescent="0.2">
      <c r="A483" s="106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  <c r="Y483" s="101"/>
      <c r="Z483" s="101"/>
      <c r="AA483" s="101"/>
    </row>
    <row r="484" spans="1:27" ht="15.75" customHeight="1" x14ac:dyDescent="0.2">
      <c r="A484" s="106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  <c r="Y484" s="101"/>
      <c r="Z484" s="101"/>
      <c r="AA484" s="101"/>
    </row>
    <row r="485" spans="1:27" ht="15.75" customHeight="1" x14ac:dyDescent="0.2">
      <c r="A485" s="106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  <c r="Y485" s="101"/>
      <c r="Z485" s="101"/>
      <c r="AA485" s="101"/>
    </row>
    <row r="486" spans="1:27" ht="15.75" customHeight="1" x14ac:dyDescent="0.2">
      <c r="A486" s="106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  <c r="Y486" s="101"/>
      <c r="Z486" s="101"/>
      <c r="AA486" s="101"/>
    </row>
    <row r="487" spans="1:27" ht="15.75" customHeight="1" x14ac:dyDescent="0.2">
      <c r="A487" s="106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  <c r="Y487" s="101"/>
      <c r="Z487" s="101"/>
      <c r="AA487" s="101"/>
    </row>
    <row r="488" spans="1:27" ht="15.75" customHeight="1" x14ac:dyDescent="0.2">
      <c r="A488" s="106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  <c r="Y488" s="101"/>
      <c r="Z488" s="101"/>
      <c r="AA488" s="101"/>
    </row>
    <row r="489" spans="1:27" ht="15.75" customHeight="1" x14ac:dyDescent="0.2">
      <c r="A489" s="106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  <c r="Y489" s="101"/>
      <c r="Z489" s="101"/>
      <c r="AA489" s="101"/>
    </row>
    <row r="490" spans="1:27" ht="15.75" customHeight="1" x14ac:dyDescent="0.2">
      <c r="A490" s="106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  <c r="Y490" s="101"/>
      <c r="Z490" s="101"/>
      <c r="AA490" s="101"/>
    </row>
    <row r="491" spans="1:27" ht="15.75" customHeight="1" x14ac:dyDescent="0.2">
      <c r="A491" s="106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  <c r="Y491" s="101"/>
      <c r="Z491" s="101"/>
      <c r="AA491" s="101"/>
    </row>
    <row r="492" spans="1:27" ht="15.75" customHeight="1" x14ac:dyDescent="0.2">
      <c r="A492" s="106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  <c r="Y492" s="101"/>
      <c r="Z492" s="101"/>
      <c r="AA492" s="101"/>
    </row>
    <row r="493" spans="1:27" ht="15.75" customHeight="1" x14ac:dyDescent="0.2">
      <c r="A493" s="106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  <c r="Y493" s="101"/>
      <c r="Z493" s="101"/>
      <c r="AA493" s="101"/>
    </row>
    <row r="494" spans="1:27" ht="15.75" customHeight="1" x14ac:dyDescent="0.2">
      <c r="A494" s="106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  <c r="Y494" s="101"/>
      <c r="Z494" s="101"/>
      <c r="AA494" s="101"/>
    </row>
    <row r="495" spans="1:27" ht="15.75" customHeight="1" x14ac:dyDescent="0.2">
      <c r="A495" s="106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  <c r="Y495" s="101"/>
      <c r="Z495" s="101"/>
      <c r="AA495" s="101"/>
    </row>
    <row r="496" spans="1:27" ht="15.75" customHeight="1" x14ac:dyDescent="0.2">
      <c r="A496" s="106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  <c r="Y496" s="101"/>
      <c r="Z496" s="101"/>
      <c r="AA496" s="101"/>
    </row>
    <row r="497" spans="1:27" ht="15.75" customHeight="1" x14ac:dyDescent="0.2">
      <c r="A497" s="106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  <c r="Y497" s="101"/>
      <c r="Z497" s="101"/>
      <c r="AA497" s="101"/>
    </row>
    <row r="498" spans="1:27" ht="15.75" customHeight="1" x14ac:dyDescent="0.2">
      <c r="A498" s="106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  <c r="Y498" s="101"/>
      <c r="Z498" s="101"/>
      <c r="AA498" s="101"/>
    </row>
    <row r="499" spans="1:27" ht="15.75" customHeight="1" x14ac:dyDescent="0.2">
      <c r="A499" s="106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  <c r="Y499" s="101"/>
      <c r="Z499" s="101"/>
      <c r="AA499" s="101"/>
    </row>
    <row r="500" spans="1:27" ht="15.75" customHeight="1" x14ac:dyDescent="0.2">
      <c r="A500" s="106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  <c r="Y500" s="101"/>
      <c r="Z500" s="101"/>
      <c r="AA500" s="101"/>
    </row>
    <row r="501" spans="1:27" ht="15.75" customHeight="1" x14ac:dyDescent="0.2">
      <c r="A501" s="106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  <c r="Y501" s="101"/>
      <c r="Z501" s="101"/>
      <c r="AA501" s="101"/>
    </row>
    <row r="502" spans="1:27" ht="15.75" customHeight="1" x14ac:dyDescent="0.2">
      <c r="A502" s="106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  <c r="Y502" s="101"/>
      <c r="Z502" s="101"/>
      <c r="AA502" s="101"/>
    </row>
    <row r="503" spans="1:27" ht="15.75" customHeight="1" x14ac:dyDescent="0.2">
      <c r="A503" s="106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  <c r="Y503" s="101"/>
      <c r="Z503" s="101"/>
      <c r="AA503" s="101"/>
    </row>
    <row r="504" spans="1:27" ht="15.75" customHeight="1" x14ac:dyDescent="0.2">
      <c r="A504" s="106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  <c r="Y504" s="101"/>
      <c r="Z504" s="101"/>
      <c r="AA504" s="101"/>
    </row>
    <row r="505" spans="1:27" ht="15.75" customHeight="1" x14ac:dyDescent="0.2">
      <c r="A505" s="106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  <c r="Y505" s="101"/>
      <c r="Z505" s="101"/>
      <c r="AA505" s="101"/>
    </row>
    <row r="506" spans="1:27" ht="15.75" customHeight="1" x14ac:dyDescent="0.2">
      <c r="A506" s="106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  <c r="Y506" s="101"/>
      <c r="Z506" s="101"/>
      <c r="AA506" s="101"/>
    </row>
    <row r="507" spans="1:27" ht="15.75" customHeight="1" x14ac:dyDescent="0.2">
      <c r="A507" s="106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  <c r="Y507" s="101"/>
      <c r="Z507" s="101"/>
      <c r="AA507" s="101"/>
    </row>
    <row r="508" spans="1:27" ht="15.75" customHeight="1" x14ac:dyDescent="0.2">
      <c r="A508" s="106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  <c r="Y508" s="101"/>
      <c r="Z508" s="101"/>
      <c r="AA508" s="101"/>
    </row>
    <row r="509" spans="1:27" ht="15.75" customHeight="1" x14ac:dyDescent="0.2">
      <c r="A509" s="106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  <c r="Y509" s="101"/>
      <c r="Z509" s="101"/>
      <c r="AA509" s="101"/>
    </row>
    <row r="510" spans="1:27" ht="15.75" customHeight="1" x14ac:dyDescent="0.2">
      <c r="A510" s="106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  <c r="Y510" s="101"/>
      <c r="Z510" s="101"/>
      <c r="AA510" s="101"/>
    </row>
    <row r="511" spans="1:27" ht="15.75" customHeight="1" x14ac:dyDescent="0.2">
      <c r="A511" s="106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  <c r="Y511" s="101"/>
      <c r="Z511" s="101"/>
      <c r="AA511" s="101"/>
    </row>
    <row r="512" spans="1:27" ht="15.75" customHeight="1" x14ac:dyDescent="0.2">
      <c r="A512" s="106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  <c r="Y512" s="101"/>
      <c r="Z512" s="101"/>
      <c r="AA512" s="101"/>
    </row>
    <row r="513" spans="1:27" ht="15.75" customHeight="1" x14ac:dyDescent="0.2">
      <c r="A513" s="106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  <c r="Y513" s="101"/>
      <c r="Z513" s="101"/>
      <c r="AA513" s="101"/>
    </row>
    <row r="514" spans="1:27" ht="15.75" customHeight="1" x14ac:dyDescent="0.2">
      <c r="A514" s="106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  <c r="Y514" s="101"/>
      <c r="Z514" s="101"/>
      <c r="AA514" s="101"/>
    </row>
    <row r="515" spans="1:27" ht="15.75" customHeight="1" x14ac:dyDescent="0.2">
      <c r="A515" s="106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  <c r="Y515" s="101"/>
      <c r="Z515" s="101"/>
      <c r="AA515" s="101"/>
    </row>
    <row r="516" spans="1:27" ht="15.75" customHeight="1" x14ac:dyDescent="0.2">
      <c r="A516" s="106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  <c r="Y516" s="101"/>
      <c r="Z516" s="101"/>
      <c r="AA516" s="101"/>
    </row>
    <row r="517" spans="1:27" ht="15.75" customHeight="1" x14ac:dyDescent="0.2">
      <c r="A517" s="106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  <c r="Y517" s="101"/>
      <c r="Z517" s="101"/>
      <c r="AA517" s="101"/>
    </row>
    <row r="518" spans="1:27" ht="15.75" customHeight="1" x14ac:dyDescent="0.2">
      <c r="A518" s="106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  <c r="Y518" s="101"/>
      <c r="Z518" s="101"/>
      <c r="AA518" s="101"/>
    </row>
    <row r="519" spans="1:27" ht="15.75" customHeight="1" x14ac:dyDescent="0.2">
      <c r="A519" s="106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  <c r="Y519" s="101"/>
      <c r="Z519" s="101"/>
      <c r="AA519" s="101"/>
    </row>
    <row r="520" spans="1:27" ht="15.75" customHeight="1" x14ac:dyDescent="0.2">
      <c r="A520" s="106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  <c r="Y520" s="101"/>
      <c r="Z520" s="101"/>
      <c r="AA520" s="101"/>
    </row>
    <row r="521" spans="1:27" ht="15.75" customHeight="1" x14ac:dyDescent="0.2">
      <c r="A521" s="106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  <c r="Y521" s="101"/>
      <c r="Z521" s="101"/>
      <c r="AA521" s="101"/>
    </row>
    <row r="522" spans="1:27" ht="15.75" customHeight="1" x14ac:dyDescent="0.2">
      <c r="A522" s="106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  <c r="Y522" s="101"/>
      <c r="Z522" s="101"/>
      <c r="AA522" s="101"/>
    </row>
    <row r="523" spans="1:27" ht="15.75" customHeight="1" x14ac:dyDescent="0.2">
      <c r="A523" s="106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  <c r="Y523" s="101"/>
      <c r="Z523" s="101"/>
      <c r="AA523" s="101"/>
    </row>
    <row r="524" spans="1:27" ht="15.75" customHeight="1" x14ac:dyDescent="0.2">
      <c r="A524" s="106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  <c r="Y524" s="101"/>
      <c r="Z524" s="101"/>
      <c r="AA524" s="101"/>
    </row>
    <row r="525" spans="1:27" ht="15.75" customHeight="1" x14ac:dyDescent="0.2">
      <c r="A525" s="106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  <c r="Y525" s="101"/>
      <c r="Z525" s="101"/>
      <c r="AA525" s="101"/>
    </row>
    <row r="526" spans="1:27" ht="15.75" customHeight="1" x14ac:dyDescent="0.2">
      <c r="A526" s="106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  <c r="Y526" s="101"/>
      <c r="Z526" s="101"/>
      <c r="AA526" s="101"/>
    </row>
    <row r="527" spans="1:27" ht="15.75" customHeight="1" x14ac:dyDescent="0.2">
      <c r="A527" s="106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  <c r="Y527" s="101"/>
      <c r="Z527" s="101"/>
      <c r="AA527" s="101"/>
    </row>
    <row r="528" spans="1:27" ht="15.75" customHeight="1" x14ac:dyDescent="0.2">
      <c r="A528" s="106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  <c r="Y528" s="101"/>
      <c r="Z528" s="101"/>
      <c r="AA528" s="101"/>
    </row>
    <row r="529" spans="1:27" ht="15.75" customHeight="1" x14ac:dyDescent="0.2">
      <c r="A529" s="106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  <c r="Y529" s="101"/>
      <c r="Z529" s="101"/>
      <c r="AA529" s="101"/>
    </row>
    <row r="530" spans="1:27" ht="15.75" customHeight="1" x14ac:dyDescent="0.2">
      <c r="A530" s="106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  <c r="Y530" s="101"/>
      <c r="Z530" s="101"/>
      <c r="AA530" s="101"/>
    </row>
    <row r="531" spans="1:27" ht="15.75" customHeight="1" x14ac:dyDescent="0.2">
      <c r="A531" s="106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  <c r="Y531" s="101"/>
      <c r="Z531" s="101"/>
      <c r="AA531" s="101"/>
    </row>
    <row r="532" spans="1:27" ht="15.75" customHeight="1" x14ac:dyDescent="0.2">
      <c r="A532" s="106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  <c r="Y532" s="101"/>
      <c r="Z532" s="101"/>
      <c r="AA532" s="101"/>
    </row>
    <row r="533" spans="1:27" ht="15.75" customHeight="1" x14ac:dyDescent="0.2">
      <c r="A533" s="106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  <c r="AA533" s="101"/>
    </row>
    <row r="534" spans="1:27" ht="15.75" customHeight="1" x14ac:dyDescent="0.2">
      <c r="A534" s="106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  <c r="AA534" s="101"/>
    </row>
    <row r="535" spans="1:27" ht="15.75" customHeight="1" x14ac:dyDescent="0.2">
      <c r="A535" s="106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  <c r="AA535" s="101"/>
    </row>
    <row r="536" spans="1:27" ht="15.75" customHeight="1" x14ac:dyDescent="0.2">
      <c r="A536" s="106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  <c r="AA536" s="101"/>
    </row>
    <row r="537" spans="1:27" ht="15.75" customHeight="1" x14ac:dyDescent="0.2">
      <c r="A537" s="106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  <c r="AA537" s="101"/>
    </row>
    <row r="538" spans="1:27" ht="15.75" customHeight="1" x14ac:dyDescent="0.2">
      <c r="A538" s="106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  <c r="AA538" s="101"/>
    </row>
    <row r="539" spans="1:27" ht="15.75" customHeight="1" x14ac:dyDescent="0.2">
      <c r="A539" s="106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  <c r="Y539" s="101"/>
      <c r="Z539" s="101"/>
      <c r="AA539" s="101"/>
    </row>
    <row r="540" spans="1:27" ht="15.75" customHeight="1" x14ac:dyDescent="0.2">
      <c r="A540" s="106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  <c r="AA540" s="101"/>
    </row>
    <row r="541" spans="1:27" ht="15.75" customHeight="1" x14ac:dyDescent="0.2">
      <c r="A541" s="106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  <c r="AA541" s="101"/>
    </row>
    <row r="542" spans="1:27" ht="15.75" customHeight="1" x14ac:dyDescent="0.2">
      <c r="A542" s="106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  <c r="AA542" s="101"/>
    </row>
    <row r="543" spans="1:27" ht="15.75" customHeight="1" x14ac:dyDescent="0.2">
      <c r="A543" s="106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  <c r="AA543" s="101"/>
    </row>
    <row r="544" spans="1:27" ht="15.75" customHeight="1" x14ac:dyDescent="0.2">
      <c r="A544" s="106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  <c r="AA544" s="101"/>
    </row>
    <row r="545" spans="1:27" ht="15.75" customHeight="1" x14ac:dyDescent="0.2">
      <c r="A545" s="106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  <c r="AA545" s="101"/>
    </row>
    <row r="546" spans="1:27" ht="15.75" customHeight="1" x14ac:dyDescent="0.2">
      <c r="A546" s="106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</row>
    <row r="547" spans="1:27" ht="15.75" customHeight="1" x14ac:dyDescent="0.2">
      <c r="A547" s="106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</row>
    <row r="548" spans="1:27" ht="15.75" customHeight="1" x14ac:dyDescent="0.2">
      <c r="A548" s="106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</row>
    <row r="549" spans="1:27" ht="15.75" customHeight="1" x14ac:dyDescent="0.2">
      <c r="A549" s="106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</row>
    <row r="550" spans="1:27" ht="15.75" customHeight="1" x14ac:dyDescent="0.2">
      <c r="A550" s="106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</row>
    <row r="551" spans="1:27" ht="15.75" customHeight="1" x14ac:dyDescent="0.2">
      <c r="A551" s="106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</row>
    <row r="552" spans="1:27" ht="15.75" customHeight="1" x14ac:dyDescent="0.2">
      <c r="A552" s="106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  <c r="Y552" s="101"/>
      <c r="Z552" s="101"/>
      <c r="AA552" s="101"/>
    </row>
    <row r="553" spans="1:27" ht="15.75" customHeight="1" x14ac:dyDescent="0.2">
      <c r="A553" s="106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</row>
    <row r="554" spans="1:27" ht="15.75" customHeight="1" x14ac:dyDescent="0.2">
      <c r="A554" s="106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</row>
    <row r="555" spans="1:27" ht="15.75" customHeight="1" x14ac:dyDescent="0.2">
      <c r="A555" s="106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</row>
    <row r="556" spans="1:27" ht="15.75" customHeight="1" x14ac:dyDescent="0.2">
      <c r="A556" s="106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</row>
    <row r="557" spans="1:27" ht="15.75" customHeight="1" x14ac:dyDescent="0.2">
      <c r="A557" s="106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</row>
    <row r="558" spans="1:27" ht="15.75" customHeight="1" x14ac:dyDescent="0.2">
      <c r="A558" s="106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</row>
    <row r="559" spans="1:27" ht="15.75" customHeight="1" x14ac:dyDescent="0.2">
      <c r="A559" s="106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</row>
    <row r="560" spans="1:27" ht="15.75" customHeight="1" x14ac:dyDescent="0.2">
      <c r="A560" s="106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</row>
    <row r="561" spans="1:27" ht="15.75" customHeight="1" x14ac:dyDescent="0.2">
      <c r="A561" s="106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</row>
    <row r="562" spans="1:27" ht="15.75" customHeight="1" x14ac:dyDescent="0.2">
      <c r="A562" s="106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</row>
    <row r="563" spans="1:27" ht="15.75" customHeight="1" x14ac:dyDescent="0.2">
      <c r="A563" s="106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</row>
    <row r="564" spans="1:27" ht="15.75" customHeight="1" x14ac:dyDescent="0.2">
      <c r="A564" s="106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</row>
    <row r="565" spans="1:27" ht="15.75" customHeight="1" x14ac:dyDescent="0.2">
      <c r="A565" s="106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1"/>
      <c r="Z565" s="101"/>
      <c r="AA565" s="101"/>
    </row>
    <row r="566" spans="1:27" ht="15.75" customHeight="1" x14ac:dyDescent="0.2">
      <c r="A566" s="106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</row>
    <row r="567" spans="1:27" ht="15.75" customHeight="1" x14ac:dyDescent="0.2">
      <c r="A567" s="106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</row>
    <row r="568" spans="1:27" ht="15.75" customHeight="1" x14ac:dyDescent="0.2">
      <c r="A568" s="106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</row>
    <row r="569" spans="1:27" ht="15.75" customHeight="1" x14ac:dyDescent="0.2">
      <c r="A569" s="106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</row>
    <row r="570" spans="1:27" ht="15.75" customHeight="1" x14ac:dyDescent="0.2">
      <c r="A570" s="106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</row>
    <row r="571" spans="1:27" ht="15.75" customHeight="1" x14ac:dyDescent="0.2">
      <c r="A571" s="106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</row>
    <row r="572" spans="1:27" ht="15.75" customHeight="1" x14ac:dyDescent="0.2">
      <c r="A572" s="106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</row>
    <row r="573" spans="1:27" ht="15.75" customHeight="1" x14ac:dyDescent="0.2">
      <c r="A573" s="106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</row>
    <row r="574" spans="1:27" ht="15.75" customHeight="1" x14ac:dyDescent="0.2">
      <c r="A574" s="106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</row>
    <row r="575" spans="1:27" ht="15.75" customHeight="1" x14ac:dyDescent="0.2">
      <c r="A575" s="106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</row>
    <row r="576" spans="1:27" ht="15.75" customHeight="1" x14ac:dyDescent="0.2">
      <c r="A576" s="106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</row>
    <row r="577" spans="1:27" ht="15.75" customHeight="1" x14ac:dyDescent="0.2">
      <c r="A577" s="106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</row>
    <row r="578" spans="1:27" ht="15.75" customHeight="1" x14ac:dyDescent="0.2">
      <c r="A578" s="106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  <c r="Y578" s="101"/>
      <c r="Z578" s="101"/>
      <c r="AA578" s="101"/>
    </row>
    <row r="579" spans="1:27" ht="15.75" customHeight="1" x14ac:dyDescent="0.2">
      <c r="A579" s="106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</row>
    <row r="580" spans="1:27" ht="15.75" customHeight="1" x14ac:dyDescent="0.2">
      <c r="A580" s="106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</row>
    <row r="581" spans="1:27" ht="15.75" customHeight="1" x14ac:dyDescent="0.2">
      <c r="A581" s="106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</row>
    <row r="582" spans="1:27" ht="15.75" customHeight="1" x14ac:dyDescent="0.2">
      <c r="A582" s="106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</row>
    <row r="583" spans="1:27" ht="15.75" customHeight="1" x14ac:dyDescent="0.2">
      <c r="A583" s="106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</row>
    <row r="584" spans="1:27" ht="15.75" customHeight="1" x14ac:dyDescent="0.2">
      <c r="A584" s="106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</row>
    <row r="585" spans="1:27" ht="15.75" customHeight="1" x14ac:dyDescent="0.2">
      <c r="A585" s="106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</row>
    <row r="586" spans="1:27" ht="15.75" customHeight="1" x14ac:dyDescent="0.2">
      <c r="A586" s="106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</row>
    <row r="587" spans="1:27" ht="15.75" customHeight="1" x14ac:dyDescent="0.2">
      <c r="A587" s="106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</row>
    <row r="588" spans="1:27" ht="15.75" customHeight="1" x14ac:dyDescent="0.2">
      <c r="A588" s="106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</row>
    <row r="589" spans="1:27" ht="15.75" customHeight="1" x14ac:dyDescent="0.2">
      <c r="A589" s="106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</row>
    <row r="590" spans="1:27" ht="15.75" customHeight="1" x14ac:dyDescent="0.2">
      <c r="A590" s="106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</row>
    <row r="591" spans="1:27" ht="15.75" customHeight="1" x14ac:dyDescent="0.2">
      <c r="A591" s="106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  <c r="Y591" s="101"/>
      <c r="Z591" s="101"/>
      <c r="AA591" s="101"/>
    </row>
    <row r="592" spans="1:27" ht="15.75" customHeight="1" x14ac:dyDescent="0.2">
      <c r="A592" s="106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</row>
    <row r="593" spans="1:27" ht="15.75" customHeight="1" x14ac:dyDescent="0.2">
      <c r="A593" s="106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</row>
    <row r="594" spans="1:27" ht="15.75" customHeight="1" x14ac:dyDescent="0.2">
      <c r="A594" s="106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</row>
    <row r="595" spans="1:27" ht="15.75" customHeight="1" x14ac:dyDescent="0.2">
      <c r="A595" s="106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</row>
    <row r="596" spans="1:27" ht="15.75" customHeight="1" x14ac:dyDescent="0.2">
      <c r="A596" s="106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</row>
    <row r="597" spans="1:27" ht="15.75" customHeight="1" x14ac:dyDescent="0.2">
      <c r="A597" s="106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</row>
    <row r="598" spans="1:27" ht="15.75" customHeight="1" x14ac:dyDescent="0.2">
      <c r="A598" s="106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</row>
    <row r="599" spans="1:27" ht="15.75" customHeight="1" x14ac:dyDescent="0.2">
      <c r="A599" s="106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</row>
    <row r="600" spans="1:27" ht="15.75" customHeight="1" x14ac:dyDescent="0.2">
      <c r="A600" s="106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</row>
    <row r="601" spans="1:27" ht="15.75" customHeight="1" x14ac:dyDescent="0.2">
      <c r="A601" s="106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</row>
    <row r="602" spans="1:27" ht="15.75" customHeight="1" x14ac:dyDescent="0.2">
      <c r="A602" s="106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</row>
    <row r="603" spans="1:27" ht="15.75" customHeight="1" x14ac:dyDescent="0.2">
      <c r="A603" s="106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</row>
    <row r="604" spans="1:27" ht="15.75" customHeight="1" x14ac:dyDescent="0.2">
      <c r="A604" s="106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  <c r="Y604" s="101"/>
      <c r="Z604" s="101"/>
      <c r="AA604" s="101"/>
    </row>
    <row r="605" spans="1:27" ht="15.75" customHeight="1" x14ac:dyDescent="0.2">
      <c r="A605" s="106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</row>
    <row r="606" spans="1:27" ht="15.75" customHeight="1" x14ac:dyDescent="0.2">
      <c r="A606" s="106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</row>
    <row r="607" spans="1:27" ht="15.75" customHeight="1" x14ac:dyDescent="0.2">
      <c r="A607" s="106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</row>
    <row r="608" spans="1:27" ht="15.75" customHeight="1" x14ac:dyDescent="0.2">
      <c r="A608" s="106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</row>
    <row r="609" spans="1:27" ht="15.75" customHeight="1" x14ac:dyDescent="0.2">
      <c r="A609" s="106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</row>
    <row r="610" spans="1:27" ht="15.75" customHeight="1" x14ac:dyDescent="0.2">
      <c r="A610" s="106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</row>
    <row r="611" spans="1:27" ht="15.75" customHeight="1" x14ac:dyDescent="0.2">
      <c r="A611" s="106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</row>
    <row r="612" spans="1:27" ht="15.75" customHeight="1" x14ac:dyDescent="0.2">
      <c r="A612" s="106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</row>
    <row r="613" spans="1:27" ht="15.75" customHeight="1" x14ac:dyDescent="0.2">
      <c r="A613" s="106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</row>
    <row r="614" spans="1:27" ht="15.75" customHeight="1" x14ac:dyDescent="0.2">
      <c r="A614" s="106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</row>
    <row r="615" spans="1:27" ht="15.75" customHeight="1" x14ac:dyDescent="0.2">
      <c r="A615" s="106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</row>
    <row r="616" spans="1:27" ht="15.75" customHeight="1" x14ac:dyDescent="0.2">
      <c r="A616" s="106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</row>
    <row r="617" spans="1:27" ht="15.75" customHeight="1" x14ac:dyDescent="0.2">
      <c r="A617" s="106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  <c r="AA617" s="101"/>
    </row>
    <row r="618" spans="1:27" ht="15.75" customHeight="1" x14ac:dyDescent="0.2">
      <c r="A618" s="106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</row>
    <row r="619" spans="1:27" ht="15.75" customHeight="1" x14ac:dyDescent="0.2">
      <c r="A619" s="106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</row>
    <row r="620" spans="1:27" ht="15.75" customHeight="1" x14ac:dyDescent="0.2">
      <c r="A620" s="106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</row>
    <row r="621" spans="1:27" ht="15.75" customHeight="1" x14ac:dyDescent="0.2">
      <c r="A621" s="106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</row>
    <row r="622" spans="1:27" ht="15.75" customHeight="1" x14ac:dyDescent="0.2">
      <c r="A622" s="106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</row>
    <row r="623" spans="1:27" ht="15.75" customHeight="1" x14ac:dyDescent="0.2">
      <c r="A623" s="106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</row>
    <row r="624" spans="1:27" ht="15.75" customHeight="1" x14ac:dyDescent="0.2">
      <c r="A624" s="106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</row>
    <row r="625" spans="1:27" ht="15.75" customHeight="1" x14ac:dyDescent="0.2">
      <c r="A625" s="106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</row>
    <row r="626" spans="1:27" ht="15.75" customHeight="1" x14ac:dyDescent="0.2">
      <c r="A626" s="106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</row>
    <row r="627" spans="1:27" ht="15.75" customHeight="1" x14ac:dyDescent="0.2">
      <c r="A627" s="106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</row>
    <row r="628" spans="1:27" ht="15.75" customHeight="1" x14ac:dyDescent="0.2">
      <c r="A628" s="106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</row>
    <row r="629" spans="1:27" ht="15.75" customHeight="1" x14ac:dyDescent="0.2">
      <c r="A629" s="106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</row>
    <row r="630" spans="1:27" ht="15.75" customHeight="1" x14ac:dyDescent="0.2">
      <c r="A630" s="106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  <c r="AA630" s="101"/>
    </row>
    <row r="631" spans="1:27" ht="15.75" customHeight="1" x14ac:dyDescent="0.2">
      <c r="A631" s="106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  <c r="AA631" s="101"/>
    </row>
    <row r="632" spans="1:27" ht="15.75" customHeight="1" x14ac:dyDescent="0.2">
      <c r="A632" s="106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  <c r="AA632" s="101"/>
    </row>
    <row r="633" spans="1:27" ht="15.75" customHeight="1" x14ac:dyDescent="0.2">
      <c r="A633" s="106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  <c r="AA633" s="101"/>
    </row>
    <row r="634" spans="1:27" ht="15.75" customHeight="1" x14ac:dyDescent="0.2">
      <c r="A634" s="106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  <c r="AA634" s="101"/>
    </row>
    <row r="635" spans="1:27" ht="15.75" customHeight="1" x14ac:dyDescent="0.2">
      <c r="A635" s="106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  <c r="AA635" s="101"/>
    </row>
    <row r="636" spans="1:27" ht="15.75" customHeight="1" x14ac:dyDescent="0.2">
      <c r="A636" s="106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  <c r="AA636" s="101"/>
    </row>
    <row r="637" spans="1:27" ht="15.75" customHeight="1" x14ac:dyDescent="0.2">
      <c r="A637" s="106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  <c r="AA637" s="101"/>
    </row>
    <row r="638" spans="1:27" ht="15.75" customHeight="1" x14ac:dyDescent="0.2">
      <c r="A638" s="106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  <c r="AA638" s="101"/>
    </row>
    <row r="639" spans="1:27" ht="15.75" customHeight="1" x14ac:dyDescent="0.2">
      <c r="A639" s="106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  <c r="AA639" s="101"/>
    </row>
    <row r="640" spans="1:27" ht="15.75" customHeight="1" x14ac:dyDescent="0.2">
      <c r="A640" s="106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  <c r="AA640" s="101"/>
    </row>
    <row r="641" spans="1:27" ht="15.75" customHeight="1" x14ac:dyDescent="0.2">
      <c r="A641" s="106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  <c r="AA641" s="101"/>
    </row>
    <row r="642" spans="1:27" ht="15.75" customHeight="1" x14ac:dyDescent="0.2">
      <c r="A642" s="106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  <c r="AA642" s="101"/>
    </row>
    <row r="643" spans="1:27" ht="15.75" customHeight="1" x14ac:dyDescent="0.2">
      <c r="A643" s="106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  <c r="AA643" s="101"/>
    </row>
    <row r="644" spans="1:27" ht="15.75" customHeight="1" x14ac:dyDescent="0.2">
      <c r="A644" s="106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  <c r="AA644" s="101"/>
    </row>
    <row r="645" spans="1:27" ht="15.75" customHeight="1" x14ac:dyDescent="0.2">
      <c r="A645" s="106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  <c r="AA645" s="101"/>
    </row>
    <row r="646" spans="1:27" ht="15.75" customHeight="1" x14ac:dyDescent="0.2">
      <c r="A646" s="106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</row>
    <row r="647" spans="1:27" ht="15.75" customHeight="1" x14ac:dyDescent="0.2">
      <c r="A647" s="106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  <c r="AA647" s="101"/>
    </row>
    <row r="648" spans="1:27" ht="15.75" customHeight="1" x14ac:dyDescent="0.2">
      <c r="A648" s="106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  <c r="AA648" s="101"/>
    </row>
    <row r="649" spans="1:27" ht="15.75" customHeight="1" x14ac:dyDescent="0.2">
      <c r="A649" s="106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  <c r="AA649" s="101"/>
    </row>
    <row r="650" spans="1:27" ht="15.75" customHeight="1" x14ac:dyDescent="0.2">
      <c r="A650" s="106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  <c r="AA650" s="101"/>
    </row>
    <row r="651" spans="1:27" ht="15.75" customHeight="1" x14ac:dyDescent="0.2">
      <c r="A651" s="106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  <c r="AA651" s="101"/>
    </row>
    <row r="652" spans="1:27" ht="15.75" customHeight="1" x14ac:dyDescent="0.2">
      <c r="A652" s="106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  <c r="AA652" s="101"/>
    </row>
    <row r="653" spans="1:27" ht="15.75" customHeight="1" x14ac:dyDescent="0.2">
      <c r="A653" s="106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  <c r="AA653" s="101"/>
    </row>
    <row r="654" spans="1:27" ht="15.75" customHeight="1" x14ac:dyDescent="0.2">
      <c r="A654" s="106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  <c r="AA654" s="101"/>
    </row>
    <row r="655" spans="1:27" ht="15.75" customHeight="1" x14ac:dyDescent="0.2">
      <c r="A655" s="106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  <c r="AA655" s="101"/>
    </row>
    <row r="656" spans="1:27" ht="15.75" customHeight="1" x14ac:dyDescent="0.2">
      <c r="A656" s="106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  <c r="AA656" s="101"/>
    </row>
    <row r="657" spans="1:27" ht="15.75" customHeight="1" x14ac:dyDescent="0.2">
      <c r="A657" s="106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  <c r="AA657" s="101"/>
    </row>
    <row r="658" spans="1:27" ht="15.75" customHeight="1" x14ac:dyDescent="0.2">
      <c r="A658" s="106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  <c r="AA658" s="101"/>
    </row>
    <row r="659" spans="1:27" ht="15.75" customHeight="1" x14ac:dyDescent="0.2">
      <c r="A659" s="106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  <c r="AA659" s="101"/>
    </row>
    <row r="660" spans="1:27" ht="15.75" customHeight="1" x14ac:dyDescent="0.2">
      <c r="A660" s="106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  <c r="AA660" s="101"/>
    </row>
    <row r="661" spans="1:27" ht="15.75" customHeight="1" x14ac:dyDescent="0.2">
      <c r="A661" s="106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  <c r="AA661" s="101"/>
    </row>
    <row r="662" spans="1:27" ht="15.75" customHeight="1" x14ac:dyDescent="0.2">
      <c r="A662" s="106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  <c r="AA662" s="101"/>
    </row>
    <row r="663" spans="1:27" ht="15.75" customHeight="1" x14ac:dyDescent="0.2">
      <c r="A663" s="106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  <c r="AA663" s="101"/>
    </row>
    <row r="664" spans="1:27" ht="15.75" customHeight="1" x14ac:dyDescent="0.2">
      <c r="A664" s="106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  <c r="AA664" s="101"/>
    </row>
    <row r="665" spans="1:27" ht="15.75" customHeight="1" x14ac:dyDescent="0.2">
      <c r="A665" s="106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  <c r="AA665" s="101"/>
    </row>
    <row r="666" spans="1:27" ht="15.75" customHeight="1" x14ac:dyDescent="0.2">
      <c r="A666" s="106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  <c r="AA666" s="101"/>
    </row>
    <row r="667" spans="1:27" ht="15.75" customHeight="1" x14ac:dyDescent="0.2">
      <c r="A667" s="106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  <c r="AA667" s="101"/>
    </row>
    <row r="668" spans="1:27" ht="15.75" customHeight="1" x14ac:dyDescent="0.2">
      <c r="A668" s="106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  <c r="AA668" s="101"/>
    </row>
    <row r="669" spans="1:27" ht="15.75" customHeight="1" x14ac:dyDescent="0.2">
      <c r="A669" s="106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  <c r="AA669" s="101"/>
    </row>
    <row r="670" spans="1:27" ht="15.75" customHeight="1" x14ac:dyDescent="0.2">
      <c r="A670" s="106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</row>
    <row r="671" spans="1:27" ht="15.75" customHeight="1" x14ac:dyDescent="0.2">
      <c r="A671" s="106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  <c r="AA671" s="101"/>
    </row>
    <row r="672" spans="1:27" ht="15.75" customHeight="1" x14ac:dyDescent="0.2">
      <c r="A672" s="106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</row>
    <row r="673" spans="1:27" ht="15.75" customHeight="1" x14ac:dyDescent="0.2">
      <c r="A673" s="106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</row>
    <row r="674" spans="1:27" ht="15.75" customHeight="1" x14ac:dyDescent="0.2">
      <c r="A674" s="106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  <c r="AA674" s="101"/>
    </row>
    <row r="675" spans="1:27" ht="15.75" customHeight="1" x14ac:dyDescent="0.2">
      <c r="A675" s="106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  <c r="AA675" s="101"/>
    </row>
    <row r="676" spans="1:27" ht="15.75" customHeight="1" x14ac:dyDescent="0.2">
      <c r="A676" s="106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  <c r="AA676" s="101"/>
    </row>
    <row r="677" spans="1:27" ht="15.75" customHeight="1" x14ac:dyDescent="0.2">
      <c r="A677" s="106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  <c r="AA677" s="101"/>
    </row>
    <row r="678" spans="1:27" ht="15.75" customHeight="1" x14ac:dyDescent="0.2">
      <c r="A678" s="106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  <c r="AA678" s="101"/>
    </row>
    <row r="679" spans="1:27" ht="15.75" customHeight="1" x14ac:dyDescent="0.2">
      <c r="A679" s="106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  <c r="AA679" s="101"/>
    </row>
    <row r="680" spans="1:27" ht="15.75" customHeight="1" x14ac:dyDescent="0.2">
      <c r="A680" s="106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  <c r="AA680" s="101"/>
    </row>
    <row r="681" spans="1:27" ht="15.75" customHeight="1" x14ac:dyDescent="0.2">
      <c r="A681" s="106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  <c r="AA681" s="101"/>
    </row>
    <row r="682" spans="1:27" ht="15.75" customHeight="1" x14ac:dyDescent="0.2">
      <c r="A682" s="106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  <c r="AA682" s="101"/>
    </row>
    <row r="683" spans="1:27" ht="15.75" customHeight="1" x14ac:dyDescent="0.2">
      <c r="A683" s="106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  <c r="AA683" s="101"/>
    </row>
    <row r="684" spans="1:27" ht="15.75" customHeight="1" x14ac:dyDescent="0.2">
      <c r="A684" s="106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  <c r="AA684" s="101"/>
    </row>
    <row r="685" spans="1:27" ht="15.75" customHeight="1" x14ac:dyDescent="0.2">
      <c r="A685" s="106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  <c r="AA685" s="101"/>
    </row>
    <row r="686" spans="1:27" ht="15.75" customHeight="1" x14ac:dyDescent="0.2">
      <c r="A686" s="106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  <c r="AA686" s="101"/>
    </row>
    <row r="687" spans="1:27" ht="15.75" customHeight="1" x14ac:dyDescent="0.2">
      <c r="A687" s="106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</row>
    <row r="688" spans="1:27" ht="15.75" customHeight="1" x14ac:dyDescent="0.2">
      <c r="A688" s="106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  <c r="AA688" s="101"/>
    </row>
    <row r="689" spans="1:27" ht="15.75" customHeight="1" x14ac:dyDescent="0.2">
      <c r="A689" s="106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  <c r="AA689" s="101"/>
    </row>
    <row r="690" spans="1:27" ht="15.75" customHeight="1" x14ac:dyDescent="0.2">
      <c r="A690" s="106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  <c r="AA690" s="101"/>
    </row>
    <row r="691" spans="1:27" ht="15.75" customHeight="1" x14ac:dyDescent="0.2">
      <c r="A691" s="106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  <c r="AA691" s="101"/>
    </row>
    <row r="692" spans="1:27" ht="15.75" customHeight="1" x14ac:dyDescent="0.2">
      <c r="A692" s="106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  <c r="AA692" s="101"/>
    </row>
    <row r="693" spans="1:27" ht="15.75" customHeight="1" x14ac:dyDescent="0.2">
      <c r="A693" s="106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  <c r="AA693" s="101"/>
    </row>
    <row r="694" spans="1:27" ht="15.75" customHeight="1" x14ac:dyDescent="0.2">
      <c r="A694" s="106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  <c r="AA694" s="101"/>
    </row>
    <row r="695" spans="1:27" ht="15.75" customHeight="1" x14ac:dyDescent="0.2">
      <c r="A695" s="106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  <c r="AA695" s="101"/>
    </row>
    <row r="696" spans="1:27" ht="15.75" customHeight="1" x14ac:dyDescent="0.2">
      <c r="A696" s="106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  <c r="AA696" s="101"/>
    </row>
    <row r="697" spans="1:27" ht="15.75" customHeight="1" x14ac:dyDescent="0.2">
      <c r="A697" s="106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  <c r="AA697" s="101"/>
    </row>
    <row r="698" spans="1:27" ht="15.75" customHeight="1" x14ac:dyDescent="0.2">
      <c r="A698" s="106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  <c r="AA698" s="101"/>
    </row>
    <row r="699" spans="1:27" ht="15.75" customHeight="1" x14ac:dyDescent="0.2">
      <c r="A699" s="106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  <c r="AA699" s="101"/>
    </row>
    <row r="700" spans="1:27" ht="15.75" customHeight="1" x14ac:dyDescent="0.2">
      <c r="A700" s="106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  <c r="AA700" s="101"/>
    </row>
    <row r="701" spans="1:27" ht="15.75" customHeight="1" x14ac:dyDescent="0.2">
      <c r="A701" s="106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  <c r="AA701" s="101"/>
    </row>
    <row r="702" spans="1:27" ht="15.75" customHeight="1" x14ac:dyDescent="0.2">
      <c r="A702" s="106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  <c r="AA702" s="101"/>
    </row>
    <row r="703" spans="1:27" ht="15.75" customHeight="1" x14ac:dyDescent="0.2">
      <c r="A703" s="106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  <c r="AA703" s="101"/>
    </row>
    <row r="704" spans="1:27" ht="15.75" customHeight="1" x14ac:dyDescent="0.2">
      <c r="A704" s="106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  <c r="AA704" s="101"/>
    </row>
    <row r="705" spans="1:27" ht="15.75" customHeight="1" x14ac:dyDescent="0.2">
      <c r="A705" s="106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  <c r="AA705" s="101"/>
    </row>
    <row r="706" spans="1:27" ht="15.75" customHeight="1" x14ac:dyDescent="0.2">
      <c r="A706" s="106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  <c r="AA706" s="101"/>
    </row>
    <row r="707" spans="1:27" ht="15.75" customHeight="1" x14ac:dyDescent="0.2">
      <c r="A707" s="106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  <c r="AA707" s="101"/>
    </row>
    <row r="708" spans="1:27" ht="15.75" customHeight="1" x14ac:dyDescent="0.2">
      <c r="A708" s="106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  <c r="AA708" s="101"/>
    </row>
    <row r="709" spans="1:27" ht="15.75" customHeight="1" x14ac:dyDescent="0.2">
      <c r="A709" s="106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  <c r="AA709" s="101"/>
    </row>
    <row r="710" spans="1:27" ht="15.75" customHeight="1" x14ac:dyDescent="0.2">
      <c r="A710" s="106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  <c r="AA710" s="101"/>
    </row>
    <row r="711" spans="1:27" ht="15.75" customHeight="1" x14ac:dyDescent="0.2">
      <c r="A711" s="106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  <c r="AA711" s="101"/>
    </row>
    <row r="712" spans="1:27" ht="15.75" customHeight="1" x14ac:dyDescent="0.2">
      <c r="A712" s="106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  <c r="AA712" s="101"/>
    </row>
    <row r="713" spans="1:27" ht="15.75" customHeight="1" x14ac:dyDescent="0.2">
      <c r="A713" s="106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  <c r="AA713" s="101"/>
    </row>
    <row r="714" spans="1:27" ht="15.75" customHeight="1" x14ac:dyDescent="0.2">
      <c r="A714" s="106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  <c r="AA714" s="101"/>
    </row>
    <row r="715" spans="1:27" ht="15.75" customHeight="1" x14ac:dyDescent="0.2">
      <c r="A715" s="106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  <c r="AA715" s="101"/>
    </row>
    <row r="716" spans="1:27" ht="15.75" customHeight="1" x14ac:dyDescent="0.2">
      <c r="A716" s="106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  <c r="AA716" s="101"/>
    </row>
    <row r="717" spans="1:27" ht="15.75" customHeight="1" x14ac:dyDescent="0.2">
      <c r="A717" s="106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  <c r="AA717" s="101"/>
    </row>
    <row r="718" spans="1:27" ht="15.75" customHeight="1" x14ac:dyDescent="0.2">
      <c r="A718" s="106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  <c r="AA718" s="101"/>
    </row>
    <row r="719" spans="1:27" ht="15.75" customHeight="1" x14ac:dyDescent="0.2">
      <c r="A719" s="106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  <c r="AA719" s="101"/>
    </row>
    <row r="720" spans="1:27" ht="15.75" customHeight="1" x14ac:dyDescent="0.2">
      <c r="A720" s="106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  <c r="AA720" s="101"/>
    </row>
    <row r="721" spans="1:27" ht="15.75" customHeight="1" x14ac:dyDescent="0.2">
      <c r="A721" s="106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  <c r="AA721" s="101"/>
    </row>
    <row r="722" spans="1:27" ht="15.75" customHeight="1" x14ac:dyDescent="0.2">
      <c r="A722" s="106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  <c r="Y722" s="101"/>
      <c r="Z722" s="101"/>
      <c r="AA722" s="101"/>
    </row>
    <row r="723" spans="1:27" ht="15.75" customHeight="1" x14ac:dyDescent="0.2">
      <c r="A723" s="106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  <c r="Y723" s="101"/>
      <c r="Z723" s="101"/>
      <c r="AA723" s="101"/>
    </row>
    <row r="724" spans="1:27" ht="15.75" customHeight="1" x14ac:dyDescent="0.2">
      <c r="A724" s="106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  <c r="Y724" s="101"/>
      <c r="Z724" s="101"/>
      <c r="AA724" s="101"/>
    </row>
    <row r="725" spans="1:27" ht="15.75" customHeight="1" x14ac:dyDescent="0.2">
      <c r="A725" s="106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  <c r="Y725" s="101"/>
      <c r="Z725" s="101"/>
      <c r="AA725" s="101"/>
    </row>
    <row r="726" spans="1:27" ht="15.75" customHeight="1" x14ac:dyDescent="0.2">
      <c r="A726" s="106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  <c r="Y726" s="101"/>
      <c r="Z726" s="101"/>
      <c r="AA726" s="101"/>
    </row>
    <row r="727" spans="1:27" ht="15.75" customHeight="1" x14ac:dyDescent="0.2">
      <c r="A727" s="106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  <c r="Y727" s="101"/>
      <c r="Z727" s="101"/>
      <c r="AA727" s="101"/>
    </row>
    <row r="728" spans="1:27" ht="15.75" customHeight="1" x14ac:dyDescent="0.2">
      <c r="A728" s="106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  <c r="Y728" s="101"/>
      <c r="Z728" s="101"/>
      <c r="AA728" s="101"/>
    </row>
    <row r="729" spans="1:27" ht="15.75" customHeight="1" x14ac:dyDescent="0.2">
      <c r="A729" s="106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  <c r="Y729" s="101"/>
      <c r="Z729" s="101"/>
      <c r="AA729" s="101"/>
    </row>
    <row r="730" spans="1:27" ht="15.75" customHeight="1" x14ac:dyDescent="0.2">
      <c r="A730" s="106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  <c r="Y730" s="101"/>
      <c r="Z730" s="101"/>
      <c r="AA730" s="101"/>
    </row>
    <row r="731" spans="1:27" ht="15.75" customHeight="1" x14ac:dyDescent="0.2">
      <c r="A731" s="106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  <c r="Y731" s="101"/>
      <c r="Z731" s="101"/>
      <c r="AA731" s="101"/>
    </row>
    <row r="732" spans="1:27" ht="15.75" customHeight="1" x14ac:dyDescent="0.2">
      <c r="A732" s="106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  <c r="Y732" s="101"/>
      <c r="Z732" s="101"/>
      <c r="AA732" s="101"/>
    </row>
    <row r="733" spans="1:27" ht="15.75" customHeight="1" x14ac:dyDescent="0.2">
      <c r="A733" s="106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  <c r="Y733" s="101"/>
      <c r="Z733" s="101"/>
      <c r="AA733" s="101"/>
    </row>
    <row r="734" spans="1:27" ht="15.75" customHeight="1" x14ac:dyDescent="0.2">
      <c r="A734" s="106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  <c r="Y734" s="101"/>
      <c r="Z734" s="101"/>
      <c r="AA734" s="101"/>
    </row>
    <row r="735" spans="1:27" ht="15.75" customHeight="1" x14ac:dyDescent="0.2">
      <c r="A735" s="106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  <c r="Y735" s="101"/>
      <c r="Z735" s="101"/>
      <c r="AA735" s="101"/>
    </row>
    <row r="736" spans="1:27" ht="15.75" customHeight="1" x14ac:dyDescent="0.2">
      <c r="A736" s="106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  <c r="Y736" s="101"/>
      <c r="Z736" s="101"/>
      <c r="AA736" s="101"/>
    </row>
    <row r="737" spans="1:27" ht="15.75" customHeight="1" x14ac:dyDescent="0.2">
      <c r="A737" s="106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  <c r="Y737" s="101"/>
      <c r="Z737" s="101"/>
      <c r="AA737" s="101"/>
    </row>
    <row r="738" spans="1:27" ht="15.75" customHeight="1" x14ac:dyDescent="0.2">
      <c r="A738" s="106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  <c r="Y738" s="101"/>
      <c r="Z738" s="101"/>
      <c r="AA738" s="101"/>
    </row>
    <row r="739" spans="1:27" ht="15.75" customHeight="1" x14ac:dyDescent="0.2">
      <c r="A739" s="106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  <c r="Y739" s="101"/>
      <c r="Z739" s="101"/>
      <c r="AA739" s="101"/>
    </row>
    <row r="740" spans="1:27" ht="15.75" customHeight="1" x14ac:dyDescent="0.2">
      <c r="A740" s="106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  <c r="Y740" s="101"/>
      <c r="Z740" s="101"/>
      <c r="AA740" s="101"/>
    </row>
    <row r="741" spans="1:27" ht="15.75" customHeight="1" x14ac:dyDescent="0.2">
      <c r="A741" s="106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  <c r="Y741" s="101"/>
      <c r="Z741" s="101"/>
      <c r="AA741" s="101"/>
    </row>
    <row r="742" spans="1:27" ht="15.75" customHeight="1" x14ac:dyDescent="0.2">
      <c r="A742" s="106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  <c r="Y742" s="101"/>
      <c r="Z742" s="101"/>
      <c r="AA742" s="101"/>
    </row>
    <row r="743" spans="1:27" ht="15.75" customHeight="1" x14ac:dyDescent="0.2">
      <c r="A743" s="106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  <c r="Y743" s="101"/>
      <c r="Z743" s="101"/>
      <c r="AA743" s="101"/>
    </row>
    <row r="744" spans="1:27" ht="15.75" customHeight="1" x14ac:dyDescent="0.2">
      <c r="A744" s="106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  <c r="Y744" s="101"/>
      <c r="Z744" s="101"/>
      <c r="AA744" s="101"/>
    </row>
    <row r="745" spans="1:27" ht="15.75" customHeight="1" x14ac:dyDescent="0.2">
      <c r="A745" s="106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  <c r="Y745" s="101"/>
      <c r="Z745" s="101"/>
      <c r="AA745" s="101"/>
    </row>
    <row r="746" spans="1:27" ht="15.75" customHeight="1" x14ac:dyDescent="0.2">
      <c r="A746" s="106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  <c r="Y746" s="101"/>
      <c r="Z746" s="101"/>
      <c r="AA746" s="101"/>
    </row>
    <row r="747" spans="1:27" ht="15.75" customHeight="1" x14ac:dyDescent="0.2">
      <c r="A747" s="106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  <c r="Y747" s="101"/>
      <c r="Z747" s="101"/>
      <c r="AA747" s="101"/>
    </row>
    <row r="748" spans="1:27" ht="15.75" customHeight="1" x14ac:dyDescent="0.2">
      <c r="A748" s="106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  <c r="Y748" s="101"/>
      <c r="Z748" s="101"/>
      <c r="AA748" s="101"/>
    </row>
    <row r="749" spans="1:27" ht="15.75" customHeight="1" x14ac:dyDescent="0.2">
      <c r="A749" s="106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  <c r="Y749" s="101"/>
      <c r="Z749" s="101"/>
      <c r="AA749" s="101"/>
    </row>
    <row r="750" spans="1:27" ht="15.75" customHeight="1" x14ac:dyDescent="0.2">
      <c r="A750" s="106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  <c r="Y750" s="101"/>
      <c r="Z750" s="101"/>
      <c r="AA750" s="101"/>
    </row>
    <row r="751" spans="1:27" ht="15.75" customHeight="1" x14ac:dyDescent="0.2">
      <c r="A751" s="106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  <c r="Y751" s="101"/>
      <c r="Z751" s="101"/>
      <c r="AA751" s="101"/>
    </row>
    <row r="752" spans="1:27" ht="15.75" customHeight="1" x14ac:dyDescent="0.2">
      <c r="A752" s="106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  <c r="Y752" s="101"/>
      <c r="Z752" s="101"/>
      <c r="AA752" s="101"/>
    </row>
    <row r="753" spans="1:27" ht="15.75" customHeight="1" x14ac:dyDescent="0.2">
      <c r="A753" s="106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  <c r="Y753" s="101"/>
      <c r="Z753" s="101"/>
      <c r="AA753" s="101"/>
    </row>
    <row r="754" spans="1:27" ht="15.75" customHeight="1" x14ac:dyDescent="0.2">
      <c r="A754" s="106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  <c r="Y754" s="101"/>
      <c r="Z754" s="101"/>
      <c r="AA754" s="101"/>
    </row>
    <row r="755" spans="1:27" ht="15.75" customHeight="1" x14ac:dyDescent="0.2">
      <c r="A755" s="106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  <c r="Y755" s="101"/>
      <c r="Z755" s="101"/>
      <c r="AA755" s="101"/>
    </row>
    <row r="756" spans="1:27" ht="15.75" customHeight="1" x14ac:dyDescent="0.2">
      <c r="A756" s="106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  <c r="Y756" s="101"/>
      <c r="Z756" s="101"/>
      <c r="AA756" s="101"/>
    </row>
    <row r="757" spans="1:27" ht="15.75" customHeight="1" x14ac:dyDescent="0.2">
      <c r="A757" s="106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  <c r="Y757" s="101"/>
      <c r="Z757" s="101"/>
      <c r="AA757" s="101"/>
    </row>
    <row r="758" spans="1:27" ht="15.75" customHeight="1" x14ac:dyDescent="0.2">
      <c r="A758" s="106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  <c r="Y758" s="101"/>
      <c r="Z758" s="101"/>
      <c r="AA758" s="101"/>
    </row>
    <row r="759" spans="1:27" ht="15.75" customHeight="1" x14ac:dyDescent="0.2">
      <c r="A759" s="106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  <c r="Y759" s="101"/>
      <c r="Z759" s="101"/>
      <c r="AA759" s="101"/>
    </row>
    <row r="760" spans="1:27" ht="15.75" customHeight="1" x14ac:dyDescent="0.2">
      <c r="A760" s="106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  <c r="Y760" s="101"/>
      <c r="Z760" s="101"/>
      <c r="AA760" s="101"/>
    </row>
    <row r="761" spans="1:27" ht="15.75" customHeight="1" x14ac:dyDescent="0.2">
      <c r="A761" s="106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  <c r="Y761" s="101"/>
      <c r="Z761" s="101"/>
      <c r="AA761" s="101"/>
    </row>
    <row r="762" spans="1:27" ht="15.75" customHeight="1" x14ac:dyDescent="0.2">
      <c r="A762" s="106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  <c r="Y762" s="101"/>
      <c r="Z762" s="101"/>
      <c r="AA762" s="101"/>
    </row>
    <row r="763" spans="1:27" ht="15.75" customHeight="1" x14ac:dyDescent="0.2">
      <c r="A763" s="106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  <c r="Y763" s="101"/>
      <c r="Z763" s="101"/>
      <c r="AA763" s="101"/>
    </row>
    <row r="764" spans="1:27" ht="15.75" customHeight="1" x14ac:dyDescent="0.2">
      <c r="A764" s="106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  <c r="Y764" s="101"/>
      <c r="Z764" s="101"/>
      <c r="AA764" s="101"/>
    </row>
    <row r="765" spans="1:27" ht="15.75" customHeight="1" x14ac:dyDescent="0.2">
      <c r="A765" s="106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  <c r="Y765" s="101"/>
      <c r="Z765" s="101"/>
      <c r="AA765" s="101"/>
    </row>
    <row r="766" spans="1:27" ht="15.75" customHeight="1" x14ac:dyDescent="0.2">
      <c r="A766" s="106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  <c r="Y766" s="101"/>
      <c r="Z766" s="101"/>
      <c r="AA766" s="101"/>
    </row>
    <row r="767" spans="1:27" ht="15.75" customHeight="1" x14ac:dyDescent="0.2">
      <c r="A767" s="106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  <c r="Y767" s="101"/>
      <c r="Z767" s="101"/>
      <c r="AA767" s="101"/>
    </row>
    <row r="768" spans="1:27" ht="15.75" customHeight="1" x14ac:dyDescent="0.2">
      <c r="A768" s="106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  <c r="Y768" s="101"/>
      <c r="Z768" s="101"/>
      <c r="AA768" s="101"/>
    </row>
    <row r="769" spans="1:27" ht="15.75" customHeight="1" x14ac:dyDescent="0.2">
      <c r="A769" s="106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  <c r="Y769" s="101"/>
      <c r="Z769" s="101"/>
      <c r="AA769" s="101"/>
    </row>
    <row r="770" spans="1:27" ht="15.75" customHeight="1" x14ac:dyDescent="0.2">
      <c r="A770" s="106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  <c r="Y770" s="101"/>
      <c r="Z770" s="101"/>
      <c r="AA770" s="101"/>
    </row>
    <row r="771" spans="1:27" ht="15.75" customHeight="1" x14ac:dyDescent="0.2">
      <c r="A771" s="106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  <c r="Y771" s="101"/>
      <c r="Z771" s="101"/>
      <c r="AA771" s="101"/>
    </row>
    <row r="772" spans="1:27" ht="15.75" customHeight="1" x14ac:dyDescent="0.2">
      <c r="A772" s="106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  <c r="Y772" s="101"/>
      <c r="Z772" s="101"/>
      <c r="AA772" s="101"/>
    </row>
    <row r="773" spans="1:27" ht="15.75" customHeight="1" x14ac:dyDescent="0.2">
      <c r="A773" s="106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  <c r="Y773" s="101"/>
      <c r="Z773" s="101"/>
      <c r="AA773" s="101"/>
    </row>
    <row r="774" spans="1:27" ht="15.75" customHeight="1" x14ac:dyDescent="0.2">
      <c r="A774" s="106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  <c r="Y774" s="101"/>
      <c r="Z774" s="101"/>
      <c r="AA774" s="101"/>
    </row>
    <row r="775" spans="1:27" ht="15.75" customHeight="1" x14ac:dyDescent="0.2">
      <c r="A775" s="106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  <c r="Y775" s="101"/>
      <c r="Z775" s="101"/>
      <c r="AA775" s="101"/>
    </row>
    <row r="776" spans="1:27" ht="15.75" customHeight="1" x14ac:dyDescent="0.2">
      <c r="A776" s="106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  <c r="Y776" s="101"/>
      <c r="Z776" s="101"/>
      <c r="AA776" s="101"/>
    </row>
    <row r="777" spans="1:27" ht="15.75" customHeight="1" x14ac:dyDescent="0.2">
      <c r="A777" s="106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  <c r="Y777" s="101"/>
      <c r="Z777" s="101"/>
      <c r="AA777" s="101"/>
    </row>
    <row r="778" spans="1:27" ht="15.75" customHeight="1" x14ac:dyDescent="0.2">
      <c r="A778" s="106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  <c r="Y778" s="101"/>
      <c r="Z778" s="101"/>
      <c r="AA778" s="101"/>
    </row>
    <row r="779" spans="1:27" ht="15.75" customHeight="1" x14ac:dyDescent="0.2">
      <c r="A779" s="106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  <c r="Y779" s="101"/>
      <c r="Z779" s="101"/>
      <c r="AA779" s="101"/>
    </row>
    <row r="780" spans="1:27" ht="15.75" customHeight="1" x14ac:dyDescent="0.2">
      <c r="A780" s="106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  <c r="Y780" s="101"/>
      <c r="Z780" s="101"/>
      <c r="AA780" s="101"/>
    </row>
    <row r="781" spans="1:27" ht="15.75" customHeight="1" x14ac:dyDescent="0.2">
      <c r="A781" s="106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  <c r="Y781" s="101"/>
      <c r="Z781" s="101"/>
      <c r="AA781" s="101"/>
    </row>
    <row r="782" spans="1:27" ht="15.75" customHeight="1" x14ac:dyDescent="0.2">
      <c r="A782" s="106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  <c r="Y782" s="101"/>
      <c r="Z782" s="101"/>
      <c r="AA782" s="101"/>
    </row>
    <row r="783" spans="1:27" ht="15.75" customHeight="1" x14ac:dyDescent="0.2">
      <c r="A783" s="106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  <c r="Y783" s="101"/>
      <c r="Z783" s="101"/>
      <c r="AA783" s="101"/>
    </row>
    <row r="784" spans="1:27" ht="15.75" customHeight="1" x14ac:dyDescent="0.2">
      <c r="A784" s="106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  <c r="Y784" s="101"/>
      <c r="Z784" s="101"/>
      <c r="AA784" s="101"/>
    </row>
    <row r="785" spans="1:27" ht="15.75" customHeight="1" x14ac:dyDescent="0.2">
      <c r="A785" s="106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  <c r="Y785" s="101"/>
      <c r="Z785" s="101"/>
      <c r="AA785" s="101"/>
    </row>
    <row r="786" spans="1:27" ht="15.75" customHeight="1" x14ac:dyDescent="0.2">
      <c r="A786" s="106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  <c r="Y786" s="101"/>
      <c r="Z786" s="101"/>
      <c r="AA786" s="101"/>
    </row>
    <row r="787" spans="1:27" ht="15.75" customHeight="1" x14ac:dyDescent="0.2">
      <c r="A787" s="106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  <c r="Y787" s="101"/>
      <c r="Z787" s="101"/>
      <c r="AA787" s="101"/>
    </row>
    <row r="788" spans="1:27" ht="15.75" customHeight="1" x14ac:dyDescent="0.2">
      <c r="A788" s="106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  <c r="Y788" s="101"/>
      <c r="Z788" s="101"/>
      <c r="AA788" s="101"/>
    </row>
    <row r="789" spans="1:27" ht="15.75" customHeight="1" x14ac:dyDescent="0.2">
      <c r="A789" s="106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  <c r="Y789" s="101"/>
      <c r="Z789" s="101"/>
      <c r="AA789" s="101"/>
    </row>
    <row r="790" spans="1:27" ht="15.75" customHeight="1" x14ac:dyDescent="0.2">
      <c r="A790" s="106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  <c r="Y790" s="101"/>
      <c r="Z790" s="101"/>
      <c r="AA790" s="101"/>
    </row>
    <row r="791" spans="1:27" ht="15.75" customHeight="1" x14ac:dyDescent="0.2">
      <c r="A791" s="106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  <c r="Y791" s="101"/>
      <c r="Z791" s="101"/>
      <c r="AA791" s="101"/>
    </row>
    <row r="792" spans="1:27" ht="15.75" customHeight="1" x14ac:dyDescent="0.2">
      <c r="A792" s="106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  <c r="Y792" s="101"/>
      <c r="Z792" s="101"/>
      <c r="AA792" s="101"/>
    </row>
    <row r="793" spans="1:27" ht="15.75" customHeight="1" x14ac:dyDescent="0.2">
      <c r="A793" s="106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  <c r="Y793" s="101"/>
      <c r="Z793" s="101"/>
      <c r="AA793" s="101"/>
    </row>
    <row r="794" spans="1:27" ht="15.75" customHeight="1" x14ac:dyDescent="0.2">
      <c r="A794" s="106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  <c r="Y794" s="101"/>
      <c r="Z794" s="101"/>
      <c r="AA794" s="101"/>
    </row>
    <row r="795" spans="1:27" ht="15.75" customHeight="1" x14ac:dyDescent="0.2">
      <c r="A795" s="106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  <c r="Y795" s="101"/>
      <c r="Z795" s="101"/>
      <c r="AA795" s="101"/>
    </row>
    <row r="796" spans="1:27" ht="15.75" customHeight="1" x14ac:dyDescent="0.2">
      <c r="A796" s="106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  <c r="Y796" s="101"/>
      <c r="Z796" s="101"/>
      <c r="AA796" s="101"/>
    </row>
    <row r="797" spans="1:27" ht="15.75" customHeight="1" x14ac:dyDescent="0.2">
      <c r="A797" s="106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  <c r="Y797" s="101"/>
      <c r="Z797" s="101"/>
      <c r="AA797" s="101"/>
    </row>
    <row r="798" spans="1:27" ht="15.75" customHeight="1" x14ac:dyDescent="0.2">
      <c r="A798" s="106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  <c r="Y798" s="101"/>
      <c r="Z798" s="101"/>
      <c r="AA798" s="101"/>
    </row>
    <row r="799" spans="1:27" ht="15.75" customHeight="1" x14ac:dyDescent="0.2">
      <c r="A799" s="106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  <c r="Y799" s="101"/>
      <c r="Z799" s="101"/>
      <c r="AA799" s="101"/>
    </row>
    <row r="800" spans="1:27" ht="15.75" customHeight="1" x14ac:dyDescent="0.2">
      <c r="A800" s="106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  <c r="Y800" s="101"/>
      <c r="Z800" s="101"/>
      <c r="AA800" s="101"/>
    </row>
    <row r="801" spans="1:27" ht="15.75" customHeight="1" x14ac:dyDescent="0.2">
      <c r="A801" s="106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  <c r="Y801" s="101"/>
      <c r="Z801" s="101"/>
      <c r="AA801" s="101"/>
    </row>
    <row r="802" spans="1:27" ht="15.75" customHeight="1" x14ac:dyDescent="0.2">
      <c r="A802" s="106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  <c r="Y802" s="101"/>
      <c r="Z802" s="101"/>
      <c r="AA802" s="101"/>
    </row>
    <row r="803" spans="1:27" ht="15.75" customHeight="1" x14ac:dyDescent="0.2">
      <c r="A803" s="106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  <c r="Y803" s="101"/>
      <c r="Z803" s="101"/>
      <c r="AA803" s="101"/>
    </row>
    <row r="804" spans="1:27" ht="15.75" customHeight="1" x14ac:dyDescent="0.2">
      <c r="A804" s="106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  <c r="Y804" s="101"/>
      <c r="Z804" s="101"/>
      <c r="AA804" s="101"/>
    </row>
    <row r="805" spans="1:27" ht="15.75" customHeight="1" x14ac:dyDescent="0.2">
      <c r="A805" s="106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  <c r="Y805" s="101"/>
      <c r="Z805" s="101"/>
      <c r="AA805" s="101"/>
    </row>
    <row r="806" spans="1:27" ht="15.75" customHeight="1" x14ac:dyDescent="0.2">
      <c r="A806" s="106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  <c r="Y806" s="101"/>
      <c r="Z806" s="101"/>
      <c r="AA806" s="101"/>
    </row>
    <row r="807" spans="1:27" ht="15.75" customHeight="1" x14ac:dyDescent="0.2">
      <c r="A807" s="106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  <c r="Y807" s="101"/>
      <c r="Z807" s="101"/>
      <c r="AA807" s="101"/>
    </row>
    <row r="808" spans="1:27" ht="15.75" customHeight="1" x14ac:dyDescent="0.2">
      <c r="A808" s="106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  <c r="Y808" s="101"/>
      <c r="Z808" s="101"/>
      <c r="AA808" s="101"/>
    </row>
    <row r="809" spans="1:27" ht="15.75" customHeight="1" x14ac:dyDescent="0.2">
      <c r="A809" s="106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  <c r="Y809" s="101"/>
      <c r="Z809" s="101"/>
      <c r="AA809" s="101"/>
    </row>
    <row r="810" spans="1:27" ht="15.75" customHeight="1" x14ac:dyDescent="0.2">
      <c r="A810" s="106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  <c r="Y810" s="101"/>
      <c r="Z810" s="101"/>
      <c r="AA810" s="101"/>
    </row>
    <row r="811" spans="1:27" ht="15.75" customHeight="1" x14ac:dyDescent="0.2">
      <c r="A811" s="106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  <c r="Y811" s="101"/>
      <c r="Z811" s="101"/>
      <c r="AA811" s="101"/>
    </row>
    <row r="812" spans="1:27" ht="15.75" customHeight="1" x14ac:dyDescent="0.2">
      <c r="A812" s="106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  <c r="Y812" s="101"/>
      <c r="Z812" s="101"/>
      <c r="AA812" s="101"/>
    </row>
    <row r="813" spans="1:27" ht="15.75" customHeight="1" x14ac:dyDescent="0.2">
      <c r="A813" s="106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  <c r="Y813" s="101"/>
      <c r="Z813" s="101"/>
      <c r="AA813" s="101"/>
    </row>
    <row r="814" spans="1:27" ht="15.75" customHeight="1" x14ac:dyDescent="0.2">
      <c r="A814" s="106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  <c r="Y814" s="101"/>
      <c r="Z814" s="101"/>
      <c r="AA814" s="101"/>
    </row>
    <row r="815" spans="1:27" ht="15.75" customHeight="1" x14ac:dyDescent="0.2">
      <c r="A815" s="106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  <c r="Y815" s="101"/>
      <c r="Z815" s="101"/>
      <c r="AA815" s="101"/>
    </row>
    <row r="816" spans="1:27" ht="15.75" customHeight="1" x14ac:dyDescent="0.2">
      <c r="A816" s="106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  <c r="Y816" s="101"/>
      <c r="Z816" s="101"/>
      <c r="AA816" s="101"/>
    </row>
    <row r="817" spans="1:27" ht="15.75" customHeight="1" x14ac:dyDescent="0.2">
      <c r="A817" s="106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  <c r="Y817" s="101"/>
      <c r="Z817" s="101"/>
      <c r="AA817" s="101"/>
    </row>
    <row r="818" spans="1:27" ht="15.75" customHeight="1" x14ac:dyDescent="0.2">
      <c r="A818" s="106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  <c r="Y818" s="101"/>
      <c r="Z818" s="101"/>
      <c r="AA818" s="101"/>
    </row>
    <row r="819" spans="1:27" ht="15.75" customHeight="1" x14ac:dyDescent="0.2">
      <c r="A819" s="106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  <c r="Y819" s="101"/>
      <c r="Z819" s="101"/>
      <c r="AA819" s="101"/>
    </row>
    <row r="820" spans="1:27" ht="15.75" customHeight="1" x14ac:dyDescent="0.2">
      <c r="A820" s="106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  <c r="Y820" s="101"/>
      <c r="Z820" s="101"/>
      <c r="AA820" s="101"/>
    </row>
    <row r="821" spans="1:27" ht="15.75" customHeight="1" x14ac:dyDescent="0.2">
      <c r="A821" s="106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  <c r="Y821" s="101"/>
      <c r="Z821" s="101"/>
      <c r="AA821" s="101"/>
    </row>
    <row r="822" spans="1:27" ht="15.75" customHeight="1" x14ac:dyDescent="0.2">
      <c r="A822" s="106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  <c r="Y822" s="101"/>
      <c r="Z822" s="101"/>
      <c r="AA822" s="101"/>
    </row>
    <row r="823" spans="1:27" ht="15.75" customHeight="1" x14ac:dyDescent="0.2">
      <c r="A823" s="106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  <c r="Y823" s="101"/>
      <c r="Z823" s="101"/>
      <c r="AA823" s="101"/>
    </row>
    <row r="824" spans="1:27" ht="15.75" customHeight="1" x14ac:dyDescent="0.2">
      <c r="A824" s="106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  <c r="Y824" s="101"/>
      <c r="Z824" s="101"/>
      <c r="AA824" s="101"/>
    </row>
    <row r="825" spans="1:27" ht="15.75" customHeight="1" x14ac:dyDescent="0.2">
      <c r="A825" s="106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  <c r="Y825" s="101"/>
      <c r="Z825" s="101"/>
      <c r="AA825" s="101"/>
    </row>
    <row r="826" spans="1:27" ht="15.75" customHeight="1" x14ac:dyDescent="0.2">
      <c r="A826" s="106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  <c r="Y826" s="101"/>
      <c r="Z826" s="101"/>
      <c r="AA826" s="101"/>
    </row>
    <row r="827" spans="1:27" ht="15.75" customHeight="1" x14ac:dyDescent="0.2">
      <c r="A827" s="106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  <c r="Y827" s="101"/>
      <c r="Z827" s="101"/>
      <c r="AA827" s="101"/>
    </row>
    <row r="828" spans="1:27" ht="15.75" customHeight="1" x14ac:dyDescent="0.2">
      <c r="A828" s="106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  <c r="Y828" s="101"/>
      <c r="Z828" s="101"/>
      <c r="AA828" s="101"/>
    </row>
    <row r="829" spans="1:27" ht="15.75" customHeight="1" x14ac:dyDescent="0.2">
      <c r="A829" s="106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  <c r="Y829" s="101"/>
      <c r="Z829" s="101"/>
      <c r="AA829" s="101"/>
    </row>
    <row r="830" spans="1:27" ht="15.75" customHeight="1" x14ac:dyDescent="0.2">
      <c r="A830" s="106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  <c r="Y830" s="101"/>
      <c r="Z830" s="101"/>
      <c r="AA830" s="101"/>
    </row>
    <row r="831" spans="1:27" ht="15.75" customHeight="1" x14ac:dyDescent="0.2">
      <c r="A831" s="106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  <c r="Y831" s="101"/>
      <c r="Z831" s="101"/>
      <c r="AA831" s="101"/>
    </row>
    <row r="832" spans="1:27" ht="15.75" customHeight="1" x14ac:dyDescent="0.2">
      <c r="A832" s="106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  <c r="Y832" s="101"/>
      <c r="Z832" s="101"/>
      <c r="AA832" s="101"/>
    </row>
    <row r="833" spans="1:27" ht="15.75" customHeight="1" x14ac:dyDescent="0.2">
      <c r="A833" s="106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  <c r="Y833" s="101"/>
      <c r="Z833" s="101"/>
      <c r="AA833" s="101"/>
    </row>
    <row r="834" spans="1:27" ht="15.75" customHeight="1" x14ac:dyDescent="0.2">
      <c r="A834" s="106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  <c r="Y834" s="101"/>
      <c r="Z834" s="101"/>
      <c r="AA834" s="101"/>
    </row>
    <row r="835" spans="1:27" ht="15.75" customHeight="1" x14ac:dyDescent="0.2">
      <c r="A835" s="106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  <c r="Y835" s="101"/>
      <c r="Z835" s="101"/>
      <c r="AA835" s="101"/>
    </row>
    <row r="836" spans="1:27" ht="15.75" customHeight="1" x14ac:dyDescent="0.2">
      <c r="A836" s="106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  <c r="Y836" s="101"/>
      <c r="Z836" s="101"/>
      <c r="AA836" s="101"/>
    </row>
    <row r="837" spans="1:27" ht="15.75" customHeight="1" x14ac:dyDescent="0.2">
      <c r="A837" s="106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  <c r="Y837" s="101"/>
      <c r="Z837" s="101"/>
      <c r="AA837" s="101"/>
    </row>
    <row r="838" spans="1:27" ht="15.75" customHeight="1" x14ac:dyDescent="0.2">
      <c r="A838" s="106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  <c r="Y838" s="101"/>
      <c r="Z838" s="101"/>
      <c r="AA838" s="101"/>
    </row>
    <row r="839" spans="1:27" ht="15.75" customHeight="1" x14ac:dyDescent="0.2">
      <c r="A839" s="106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  <c r="Y839" s="101"/>
      <c r="Z839" s="101"/>
      <c r="AA839" s="101"/>
    </row>
    <row r="840" spans="1:27" ht="15.75" customHeight="1" x14ac:dyDescent="0.2">
      <c r="A840" s="106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  <c r="Y840" s="101"/>
      <c r="Z840" s="101"/>
      <c r="AA840" s="101"/>
    </row>
    <row r="841" spans="1:27" ht="15.75" customHeight="1" x14ac:dyDescent="0.2">
      <c r="A841" s="106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  <c r="Y841" s="101"/>
      <c r="Z841" s="101"/>
      <c r="AA841" s="101"/>
    </row>
    <row r="842" spans="1:27" ht="15.75" customHeight="1" x14ac:dyDescent="0.2">
      <c r="A842" s="106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  <c r="Y842" s="101"/>
      <c r="Z842" s="101"/>
      <c r="AA842" s="101"/>
    </row>
    <row r="843" spans="1:27" ht="15.75" customHeight="1" x14ac:dyDescent="0.2">
      <c r="A843" s="106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  <c r="Y843" s="101"/>
      <c r="Z843" s="101"/>
      <c r="AA843" s="101"/>
    </row>
    <row r="844" spans="1:27" ht="15.75" customHeight="1" x14ac:dyDescent="0.2">
      <c r="A844" s="106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  <c r="Y844" s="101"/>
      <c r="Z844" s="101"/>
      <c r="AA844" s="101"/>
    </row>
    <row r="845" spans="1:27" ht="15.75" customHeight="1" x14ac:dyDescent="0.2">
      <c r="A845" s="106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  <c r="Y845" s="101"/>
      <c r="Z845" s="101"/>
      <c r="AA845" s="101"/>
    </row>
    <row r="846" spans="1:27" ht="15.75" customHeight="1" x14ac:dyDescent="0.2">
      <c r="A846" s="106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  <c r="Y846" s="101"/>
      <c r="Z846" s="101"/>
      <c r="AA846" s="101"/>
    </row>
    <row r="847" spans="1:27" ht="15.75" customHeight="1" x14ac:dyDescent="0.2">
      <c r="A847" s="106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  <c r="Y847" s="101"/>
      <c r="Z847" s="101"/>
      <c r="AA847" s="101"/>
    </row>
    <row r="848" spans="1:27" ht="15.75" customHeight="1" x14ac:dyDescent="0.2">
      <c r="A848" s="106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  <c r="Y848" s="101"/>
      <c r="Z848" s="101"/>
      <c r="AA848" s="101"/>
    </row>
    <row r="849" spans="1:27" ht="15.75" customHeight="1" x14ac:dyDescent="0.2">
      <c r="A849" s="106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  <c r="Y849" s="101"/>
      <c r="Z849" s="101"/>
      <c r="AA849" s="101"/>
    </row>
    <row r="850" spans="1:27" ht="15.75" customHeight="1" x14ac:dyDescent="0.2">
      <c r="A850" s="106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  <c r="Y850" s="101"/>
      <c r="Z850" s="101"/>
      <c r="AA850" s="101"/>
    </row>
    <row r="851" spans="1:27" ht="15.75" customHeight="1" x14ac:dyDescent="0.2">
      <c r="A851" s="106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  <c r="Y851" s="101"/>
      <c r="Z851" s="101"/>
      <c r="AA851" s="101"/>
    </row>
    <row r="852" spans="1:27" ht="15.75" customHeight="1" x14ac:dyDescent="0.2">
      <c r="A852" s="106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  <c r="Y852" s="101"/>
      <c r="Z852" s="101"/>
      <c r="AA852" s="101"/>
    </row>
    <row r="853" spans="1:27" ht="15.75" customHeight="1" x14ac:dyDescent="0.2">
      <c r="A853" s="106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  <c r="Y853" s="101"/>
      <c r="Z853" s="101"/>
      <c r="AA853" s="101"/>
    </row>
    <row r="854" spans="1:27" ht="15.75" customHeight="1" x14ac:dyDescent="0.2">
      <c r="A854" s="106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  <c r="Y854" s="101"/>
      <c r="Z854" s="101"/>
      <c r="AA854" s="101"/>
    </row>
    <row r="855" spans="1:27" ht="15.75" customHeight="1" x14ac:dyDescent="0.2">
      <c r="A855" s="106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  <c r="Y855" s="101"/>
      <c r="Z855" s="101"/>
      <c r="AA855" s="101"/>
    </row>
    <row r="856" spans="1:27" ht="15.75" customHeight="1" x14ac:dyDescent="0.2">
      <c r="A856" s="106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  <c r="Y856" s="101"/>
      <c r="Z856" s="101"/>
      <c r="AA856" s="101"/>
    </row>
    <row r="857" spans="1:27" ht="15.75" customHeight="1" x14ac:dyDescent="0.2">
      <c r="A857" s="106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  <c r="Y857" s="101"/>
      <c r="Z857" s="101"/>
      <c r="AA857" s="101"/>
    </row>
    <row r="858" spans="1:27" ht="15.75" customHeight="1" x14ac:dyDescent="0.2">
      <c r="A858" s="106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  <c r="Y858" s="101"/>
      <c r="Z858" s="101"/>
      <c r="AA858" s="101"/>
    </row>
    <row r="859" spans="1:27" ht="15.75" customHeight="1" x14ac:dyDescent="0.2">
      <c r="A859" s="106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  <c r="Y859" s="101"/>
      <c r="Z859" s="101"/>
      <c r="AA859" s="101"/>
    </row>
    <row r="860" spans="1:27" ht="15.75" customHeight="1" x14ac:dyDescent="0.2">
      <c r="A860" s="106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  <c r="Y860" s="101"/>
      <c r="Z860" s="101"/>
      <c r="AA860" s="101"/>
    </row>
    <row r="861" spans="1:27" ht="15.75" customHeight="1" x14ac:dyDescent="0.2">
      <c r="A861" s="106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  <c r="Y861" s="101"/>
      <c r="Z861" s="101"/>
      <c r="AA861" s="101"/>
    </row>
    <row r="862" spans="1:27" ht="15.75" customHeight="1" x14ac:dyDescent="0.2">
      <c r="A862" s="106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  <c r="Y862" s="101"/>
      <c r="Z862" s="101"/>
      <c r="AA862" s="101"/>
    </row>
    <row r="863" spans="1:27" ht="15.75" customHeight="1" x14ac:dyDescent="0.2">
      <c r="A863" s="106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  <c r="Y863" s="101"/>
      <c r="Z863" s="101"/>
      <c r="AA863" s="101"/>
    </row>
    <row r="864" spans="1:27" ht="15.75" customHeight="1" x14ac:dyDescent="0.2">
      <c r="A864" s="106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101"/>
      <c r="S864" s="101"/>
      <c r="T864" s="101"/>
      <c r="U864" s="101"/>
      <c r="V864" s="101"/>
      <c r="W864" s="101"/>
      <c r="X864" s="101"/>
      <c r="Y864" s="101"/>
      <c r="Z864" s="101"/>
      <c r="AA864" s="101"/>
    </row>
    <row r="865" spans="1:27" ht="15.75" customHeight="1" x14ac:dyDescent="0.2">
      <c r="A865" s="106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101"/>
      <c r="S865" s="101"/>
      <c r="T865" s="101"/>
      <c r="U865" s="101"/>
      <c r="V865" s="101"/>
      <c r="W865" s="101"/>
      <c r="X865" s="101"/>
      <c r="Y865" s="101"/>
      <c r="Z865" s="101"/>
      <c r="AA865" s="101"/>
    </row>
    <row r="866" spans="1:27" ht="15.75" customHeight="1" x14ac:dyDescent="0.2">
      <c r="A866" s="106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101"/>
      <c r="S866" s="101"/>
      <c r="T866" s="101"/>
      <c r="U866" s="101"/>
      <c r="V866" s="101"/>
      <c r="W866" s="101"/>
      <c r="X866" s="101"/>
      <c r="Y866" s="101"/>
      <c r="Z866" s="101"/>
      <c r="AA866" s="101"/>
    </row>
    <row r="867" spans="1:27" ht="15.75" customHeight="1" x14ac:dyDescent="0.2">
      <c r="A867" s="106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101"/>
      <c r="S867" s="101"/>
      <c r="T867" s="101"/>
      <c r="U867" s="101"/>
      <c r="V867" s="101"/>
      <c r="W867" s="101"/>
      <c r="X867" s="101"/>
      <c r="Y867" s="101"/>
      <c r="Z867" s="101"/>
      <c r="AA867" s="101"/>
    </row>
    <row r="868" spans="1:27" ht="15.75" customHeight="1" x14ac:dyDescent="0.2">
      <c r="A868" s="106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101"/>
      <c r="S868" s="101"/>
      <c r="T868" s="101"/>
      <c r="U868" s="101"/>
      <c r="V868" s="101"/>
      <c r="W868" s="101"/>
      <c r="X868" s="101"/>
      <c r="Y868" s="101"/>
      <c r="Z868" s="101"/>
      <c r="AA868" s="101"/>
    </row>
    <row r="869" spans="1:27" ht="15.75" customHeight="1" x14ac:dyDescent="0.2">
      <c r="A869" s="106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101"/>
      <c r="S869" s="101"/>
      <c r="T869" s="101"/>
      <c r="U869" s="101"/>
      <c r="V869" s="101"/>
      <c r="W869" s="101"/>
      <c r="X869" s="101"/>
      <c r="Y869" s="101"/>
      <c r="Z869" s="101"/>
      <c r="AA869" s="101"/>
    </row>
    <row r="870" spans="1:27" ht="15.75" customHeight="1" x14ac:dyDescent="0.2">
      <c r="A870" s="106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101"/>
      <c r="S870" s="101"/>
      <c r="T870" s="101"/>
      <c r="U870" s="101"/>
      <c r="V870" s="101"/>
      <c r="W870" s="101"/>
      <c r="X870" s="101"/>
      <c r="Y870" s="101"/>
      <c r="Z870" s="101"/>
      <c r="AA870" s="101"/>
    </row>
    <row r="871" spans="1:27" ht="15.75" customHeight="1" x14ac:dyDescent="0.2">
      <c r="A871" s="106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101"/>
      <c r="S871" s="101"/>
      <c r="T871" s="101"/>
      <c r="U871" s="101"/>
      <c r="V871" s="101"/>
      <c r="W871" s="101"/>
      <c r="X871" s="101"/>
      <c r="Y871" s="101"/>
      <c r="Z871" s="101"/>
      <c r="AA871" s="101"/>
    </row>
    <row r="872" spans="1:27" ht="15.75" customHeight="1" x14ac:dyDescent="0.2">
      <c r="A872" s="106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101"/>
      <c r="S872" s="101"/>
      <c r="T872" s="101"/>
      <c r="U872" s="101"/>
      <c r="V872" s="101"/>
      <c r="W872" s="101"/>
      <c r="X872" s="101"/>
      <c r="Y872" s="101"/>
      <c r="Z872" s="101"/>
      <c r="AA872" s="101"/>
    </row>
    <row r="873" spans="1:27" ht="15.75" customHeight="1" x14ac:dyDescent="0.2">
      <c r="A873" s="106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101"/>
      <c r="S873" s="101"/>
      <c r="T873" s="101"/>
      <c r="U873" s="101"/>
      <c r="V873" s="101"/>
      <c r="W873" s="101"/>
      <c r="X873" s="101"/>
      <c r="Y873" s="101"/>
      <c r="Z873" s="101"/>
      <c r="AA873" s="101"/>
    </row>
    <row r="874" spans="1:27" ht="15.75" customHeight="1" x14ac:dyDescent="0.2">
      <c r="A874" s="106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101"/>
      <c r="S874" s="101"/>
      <c r="T874" s="101"/>
      <c r="U874" s="101"/>
      <c r="V874" s="101"/>
      <c r="W874" s="101"/>
      <c r="X874" s="101"/>
      <c r="Y874" s="101"/>
      <c r="Z874" s="101"/>
      <c r="AA874" s="101"/>
    </row>
    <row r="875" spans="1:27" ht="15.75" customHeight="1" x14ac:dyDescent="0.2">
      <c r="A875" s="106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101"/>
      <c r="S875" s="101"/>
      <c r="T875" s="101"/>
      <c r="U875" s="101"/>
      <c r="V875" s="101"/>
      <c r="W875" s="101"/>
      <c r="X875" s="101"/>
      <c r="Y875" s="101"/>
      <c r="Z875" s="101"/>
      <c r="AA875" s="101"/>
    </row>
    <row r="876" spans="1:27" ht="15.75" customHeight="1" x14ac:dyDescent="0.2">
      <c r="A876" s="106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101"/>
      <c r="S876" s="101"/>
      <c r="T876" s="101"/>
      <c r="U876" s="101"/>
      <c r="V876" s="101"/>
      <c r="W876" s="101"/>
      <c r="X876" s="101"/>
      <c r="Y876" s="101"/>
      <c r="Z876" s="101"/>
      <c r="AA876" s="101"/>
    </row>
    <row r="877" spans="1:27" ht="15.75" customHeight="1" x14ac:dyDescent="0.2">
      <c r="A877" s="106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101"/>
      <c r="S877" s="101"/>
      <c r="T877" s="101"/>
      <c r="U877" s="101"/>
      <c r="V877" s="101"/>
      <c r="W877" s="101"/>
      <c r="X877" s="101"/>
      <c r="Y877" s="101"/>
      <c r="Z877" s="101"/>
      <c r="AA877" s="101"/>
    </row>
    <row r="878" spans="1:27" ht="15.75" customHeight="1" x14ac:dyDescent="0.2">
      <c r="A878" s="106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101"/>
      <c r="S878" s="101"/>
      <c r="T878" s="101"/>
      <c r="U878" s="101"/>
      <c r="V878" s="101"/>
      <c r="W878" s="101"/>
      <c r="X878" s="101"/>
      <c r="Y878" s="101"/>
      <c r="Z878" s="101"/>
      <c r="AA878" s="101"/>
    </row>
    <row r="879" spans="1:27" ht="15.75" customHeight="1" x14ac:dyDescent="0.2">
      <c r="A879" s="106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101"/>
      <c r="S879" s="101"/>
      <c r="T879" s="101"/>
      <c r="U879" s="101"/>
      <c r="V879" s="101"/>
      <c r="W879" s="101"/>
      <c r="X879" s="101"/>
      <c r="Y879" s="101"/>
      <c r="Z879" s="101"/>
      <c r="AA879" s="101"/>
    </row>
    <row r="880" spans="1:27" ht="15.75" customHeight="1" x14ac:dyDescent="0.2">
      <c r="A880" s="106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101"/>
      <c r="S880" s="101"/>
      <c r="T880" s="101"/>
      <c r="U880" s="101"/>
      <c r="V880" s="101"/>
      <c r="W880" s="101"/>
      <c r="X880" s="101"/>
      <c r="Y880" s="101"/>
      <c r="Z880" s="101"/>
      <c r="AA880" s="101"/>
    </row>
    <row r="881" spans="1:27" ht="15.75" customHeight="1" x14ac:dyDescent="0.2">
      <c r="A881" s="106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101"/>
      <c r="S881" s="101"/>
      <c r="T881" s="101"/>
      <c r="U881" s="101"/>
      <c r="V881" s="101"/>
      <c r="W881" s="101"/>
      <c r="X881" s="101"/>
      <c r="Y881" s="101"/>
      <c r="Z881" s="101"/>
      <c r="AA881" s="101"/>
    </row>
    <row r="882" spans="1:27" ht="15.75" customHeight="1" x14ac:dyDescent="0.2">
      <c r="A882" s="106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101"/>
      <c r="S882" s="101"/>
      <c r="T882" s="101"/>
      <c r="U882" s="101"/>
      <c r="V882" s="101"/>
      <c r="W882" s="101"/>
      <c r="X882" s="101"/>
      <c r="Y882" s="101"/>
      <c r="Z882" s="101"/>
      <c r="AA882" s="101"/>
    </row>
    <row r="883" spans="1:27" ht="15.75" customHeight="1" x14ac:dyDescent="0.2">
      <c r="A883" s="106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101"/>
      <c r="S883" s="101"/>
      <c r="T883" s="101"/>
      <c r="U883" s="101"/>
      <c r="V883" s="101"/>
      <c r="W883" s="101"/>
      <c r="X883" s="101"/>
      <c r="Y883" s="101"/>
      <c r="Z883" s="101"/>
      <c r="AA883" s="101"/>
    </row>
    <row r="884" spans="1:27" ht="15.75" customHeight="1" x14ac:dyDescent="0.2">
      <c r="A884" s="106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101"/>
      <c r="S884" s="101"/>
      <c r="T884" s="101"/>
      <c r="U884" s="101"/>
      <c r="V884" s="101"/>
      <c r="W884" s="101"/>
      <c r="X884" s="101"/>
      <c r="Y884" s="101"/>
      <c r="Z884" s="101"/>
      <c r="AA884" s="101"/>
    </row>
    <row r="885" spans="1:27" ht="15.75" customHeight="1" x14ac:dyDescent="0.2">
      <c r="A885" s="106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101"/>
      <c r="S885" s="101"/>
      <c r="T885" s="101"/>
      <c r="U885" s="101"/>
      <c r="V885" s="101"/>
      <c r="W885" s="101"/>
      <c r="X885" s="101"/>
      <c r="Y885" s="101"/>
      <c r="Z885" s="101"/>
      <c r="AA885" s="101"/>
    </row>
    <row r="886" spans="1:27" ht="15.75" customHeight="1" x14ac:dyDescent="0.2">
      <c r="A886" s="106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101"/>
      <c r="S886" s="101"/>
      <c r="T886" s="101"/>
      <c r="U886" s="101"/>
      <c r="V886" s="101"/>
      <c r="W886" s="101"/>
      <c r="X886" s="101"/>
      <c r="Y886" s="101"/>
      <c r="Z886" s="101"/>
      <c r="AA886" s="101"/>
    </row>
    <row r="887" spans="1:27" ht="15.75" customHeight="1" x14ac:dyDescent="0.2">
      <c r="A887" s="106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101"/>
      <c r="S887" s="101"/>
      <c r="T887" s="101"/>
      <c r="U887" s="101"/>
      <c r="V887" s="101"/>
      <c r="W887" s="101"/>
      <c r="X887" s="101"/>
      <c r="Y887" s="101"/>
      <c r="Z887" s="101"/>
      <c r="AA887" s="101"/>
    </row>
    <row r="888" spans="1:27" ht="15.75" customHeight="1" x14ac:dyDescent="0.2">
      <c r="A888" s="106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101"/>
      <c r="S888" s="101"/>
      <c r="T888" s="101"/>
      <c r="U888" s="101"/>
      <c r="V888" s="101"/>
      <c r="W888" s="101"/>
      <c r="X888" s="101"/>
      <c r="Y888" s="101"/>
      <c r="Z888" s="101"/>
      <c r="AA888" s="101"/>
    </row>
    <row r="889" spans="1:27" ht="15.75" customHeight="1" x14ac:dyDescent="0.2">
      <c r="A889" s="106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101"/>
      <c r="S889" s="101"/>
      <c r="T889" s="101"/>
      <c r="U889" s="101"/>
      <c r="V889" s="101"/>
      <c r="W889" s="101"/>
      <c r="X889" s="101"/>
      <c r="Y889" s="101"/>
      <c r="Z889" s="101"/>
      <c r="AA889" s="101"/>
    </row>
    <row r="890" spans="1:27" ht="15.75" customHeight="1" x14ac:dyDescent="0.2">
      <c r="A890" s="106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101"/>
      <c r="S890" s="101"/>
      <c r="T890" s="101"/>
      <c r="U890" s="101"/>
      <c r="V890" s="101"/>
      <c r="W890" s="101"/>
      <c r="X890" s="101"/>
      <c r="Y890" s="101"/>
      <c r="Z890" s="101"/>
      <c r="AA890" s="101"/>
    </row>
    <row r="891" spans="1:27" ht="15.75" customHeight="1" x14ac:dyDescent="0.2">
      <c r="A891" s="106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101"/>
      <c r="S891" s="101"/>
      <c r="T891" s="101"/>
      <c r="U891" s="101"/>
      <c r="V891" s="101"/>
      <c r="W891" s="101"/>
      <c r="X891" s="101"/>
      <c r="Y891" s="101"/>
      <c r="Z891" s="101"/>
      <c r="AA891" s="101"/>
    </row>
    <row r="892" spans="1:27" ht="15.75" customHeight="1" x14ac:dyDescent="0.2">
      <c r="A892" s="106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101"/>
      <c r="S892" s="101"/>
      <c r="T892" s="101"/>
      <c r="U892" s="101"/>
      <c r="V892" s="101"/>
      <c r="W892" s="101"/>
      <c r="X892" s="101"/>
      <c r="Y892" s="101"/>
      <c r="Z892" s="101"/>
      <c r="AA892" s="101"/>
    </row>
    <row r="893" spans="1:27" ht="15.75" customHeight="1" x14ac:dyDescent="0.2">
      <c r="A893" s="106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101"/>
      <c r="S893" s="101"/>
      <c r="T893" s="101"/>
      <c r="U893" s="101"/>
      <c r="V893" s="101"/>
      <c r="W893" s="101"/>
      <c r="X893" s="101"/>
      <c r="Y893" s="101"/>
      <c r="Z893" s="101"/>
      <c r="AA893" s="101"/>
    </row>
    <row r="894" spans="1:27" ht="15.75" customHeight="1" x14ac:dyDescent="0.2">
      <c r="A894" s="106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101"/>
      <c r="S894" s="101"/>
      <c r="T894" s="101"/>
      <c r="U894" s="101"/>
      <c r="V894" s="101"/>
      <c r="W894" s="101"/>
      <c r="X894" s="101"/>
      <c r="Y894" s="101"/>
      <c r="Z894" s="101"/>
      <c r="AA894" s="101"/>
    </row>
    <row r="895" spans="1:27" ht="15.75" customHeight="1" x14ac:dyDescent="0.2">
      <c r="A895" s="106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101"/>
      <c r="S895" s="101"/>
      <c r="T895" s="101"/>
      <c r="U895" s="101"/>
      <c r="V895" s="101"/>
      <c r="W895" s="101"/>
      <c r="X895" s="101"/>
      <c r="Y895" s="101"/>
      <c r="Z895" s="101"/>
      <c r="AA895" s="101"/>
    </row>
    <row r="896" spans="1:27" ht="15.75" customHeight="1" x14ac:dyDescent="0.2">
      <c r="A896" s="106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101"/>
      <c r="S896" s="101"/>
      <c r="T896" s="101"/>
      <c r="U896" s="101"/>
      <c r="V896" s="101"/>
      <c r="W896" s="101"/>
      <c r="X896" s="101"/>
      <c r="Y896" s="101"/>
      <c r="Z896" s="101"/>
      <c r="AA896" s="101"/>
    </row>
    <row r="897" spans="1:27" ht="15.75" customHeight="1" x14ac:dyDescent="0.2">
      <c r="A897" s="106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101"/>
      <c r="S897" s="101"/>
      <c r="T897" s="101"/>
      <c r="U897" s="101"/>
      <c r="V897" s="101"/>
      <c r="W897" s="101"/>
      <c r="X897" s="101"/>
      <c r="Y897" s="101"/>
      <c r="Z897" s="101"/>
      <c r="AA897" s="101"/>
    </row>
    <row r="898" spans="1:27" ht="15.75" customHeight="1" x14ac:dyDescent="0.2">
      <c r="A898" s="106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101"/>
      <c r="S898" s="101"/>
      <c r="T898" s="101"/>
      <c r="U898" s="101"/>
      <c r="V898" s="101"/>
      <c r="W898" s="101"/>
      <c r="X898" s="101"/>
      <c r="Y898" s="101"/>
      <c r="Z898" s="101"/>
      <c r="AA898" s="101"/>
    </row>
    <row r="899" spans="1:27" ht="15.75" customHeight="1" x14ac:dyDescent="0.2">
      <c r="A899" s="106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101"/>
      <c r="S899" s="101"/>
      <c r="T899" s="101"/>
      <c r="U899" s="101"/>
      <c r="V899" s="101"/>
      <c r="W899" s="101"/>
      <c r="X899" s="101"/>
      <c r="Y899" s="101"/>
      <c r="Z899" s="101"/>
      <c r="AA899" s="101"/>
    </row>
    <row r="900" spans="1:27" ht="15.75" customHeight="1" x14ac:dyDescent="0.2">
      <c r="A900" s="106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101"/>
      <c r="S900" s="101"/>
      <c r="T900" s="101"/>
      <c r="U900" s="101"/>
      <c r="V900" s="101"/>
      <c r="W900" s="101"/>
      <c r="X900" s="101"/>
      <c r="Y900" s="101"/>
      <c r="Z900" s="101"/>
      <c r="AA900" s="101"/>
    </row>
    <row r="901" spans="1:27" ht="15.75" customHeight="1" x14ac:dyDescent="0.2">
      <c r="A901" s="106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101"/>
      <c r="S901" s="101"/>
      <c r="T901" s="101"/>
      <c r="U901" s="101"/>
      <c r="V901" s="101"/>
      <c r="W901" s="101"/>
      <c r="X901" s="101"/>
      <c r="Y901" s="101"/>
      <c r="Z901" s="101"/>
      <c r="AA901" s="101"/>
    </row>
    <row r="902" spans="1:27" ht="15.75" customHeight="1" x14ac:dyDescent="0.2">
      <c r="A902" s="106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101"/>
      <c r="S902" s="101"/>
      <c r="T902" s="101"/>
      <c r="U902" s="101"/>
      <c r="V902" s="101"/>
      <c r="W902" s="101"/>
      <c r="X902" s="101"/>
      <c r="Y902" s="101"/>
      <c r="Z902" s="101"/>
      <c r="AA902" s="101"/>
    </row>
    <row r="903" spans="1:27" ht="15.75" customHeight="1" x14ac:dyDescent="0.2">
      <c r="A903" s="106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101"/>
      <c r="S903" s="101"/>
      <c r="T903" s="101"/>
      <c r="U903" s="101"/>
      <c r="V903" s="101"/>
      <c r="W903" s="101"/>
      <c r="X903" s="101"/>
      <c r="Y903" s="101"/>
      <c r="Z903" s="101"/>
      <c r="AA903" s="101"/>
    </row>
    <row r="904" spans="1:27" ht="15.75" customHeight="1" x14ac:dyDescent="0.2">
      <c r="A904" s="106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101"/>
      <c r="S904" s="101"/>
      <c r="T904" s="101"/>
      <c r="U904" s="101"/>
      <c r="V904" s="101"/>
      <c r="W904" s="101"/>
      <c r="X904" s="101"/>
      <c r="Y904" s="101"/>
      <c r="Z904" s="101"/>
      <c r="AA904" s="101"/>
    </row>
    <row r="905" spans="1:27" ht="15.75" customHeight="1" x14ac:dyDescent="0.2">
      <c r="A905" s="106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101"/>
      <c r="S905" s="101"/>
      <c r="T905" s="101"/>
      <c r="U905" s="101"/>
      <c r="V905" s="101"/>
      <c r="W905" s="101"/>
      <c r="X905" s="101"/>
      <c r="Y905" s="101"/>
      <c r="Z905" s="101"/>
      <c r="AA905" s="101"/>
    </row>
    <row r="906" spans="1:27" ht="15.75" customHeight="1" x14ac:dyDescent="0.2">
      <c r="A906" s="106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101"/>
      <c r="S906" s="101"/>
      <c r="T906" s="101"/>
      <c r="U906" s="101"/>
      <c r="V906" s="101"/>
      <c r="W906" s="101"/>
      <c r="X906" s="101"/>
      <c r="Y906" s="101"/>
      <c r="Z906" s="101"/>
      <c r="AA906" s="101"/>
    </row>
    <row r="907" spans="1:27" ht="15.75" customHeight="1" x14ac:dyDescent="0.2">
      <c r="A907" s="106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101"/>
      <c r="S907" s="101"/>
      <c r="T907" s="101"/>
      <c r="U907" s="101"/>
      <c r="V907" s="101"/>
      <c r="W907" s="101"/>
      <c r="X907" s="101"/>
      <c r="Y907" s="101"/>
      <c r="Z907" s="101"/>
      <c r="AA907" s="101"/>
    </row>
    <row r="908" spans="1:27" ht="15.75" customHeight="1" x14ac:dyDescent="0.2">
      <c r="A908" s="106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101"/>
      <c r="S908" s="101"/>
      <c r="T908" s="101"/>
      <c r="U908" s="101"/>
      <c r="V908" s="101"/>
      <c r="W908" s="101"/>
      <c r="X908" s="101"/>
      <c r="Y908" s="101"/>
      <c r="Z908" s="101"/>
      <c r="AA908" s="101"/>
    </row>
    <row r="909" spans="1:27" ht="15.75" customHeight="1" x14ac:dyDescent="0.2">
      <c r="A909" s="106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101"/>
      <c r="S909" s="101"/>
      <c r="T909" s="101"/>
      <c r="U909" s="101"/>
      <c r="V909" s="101"/>
      <c r="W909" s="101"/>
      <c r="X909" s="101"/>
      <c r="Y909" s="101"/>
      <c r="Z909" s="101"/>
      <c r="AA909" s="101"/>
    </row>
    <row r="910" spans="1:27" ht="15.75" customHeight="1" x14ac:dyDescent="0.2">
      <c r="A910" s="106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101"/>
      <c r="S910" s="101"/>
      <c r="T910" s="101"/>
      <c r="U910" s="101"/>
      <c r="V910" s="101"/>
      <c r="W910" s="101"/>
      <c r="X910" s="101"/>
      <c r="Y910" s="101"/>
      <c r="Z910" s="101"/>
      <c r="AA910" s="101"/>
    </row>
    <row r="911" spans="1:27" ht="15.75" customHeight="1" x14ac:dyDescent="0.2">
      <c r="A911" s="106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101"/>
      <c r="S911" s="101"/>
      <c r="T911" s="101"/>
      <c r="U911" s="101"/>
      <c r="V911" s="101"/>
      <c r="W911" s="101"/>
      <c r="X911" s="101"/>
      <c r="Y911" s="101"/>
      <c r="Z911" s="101"/>
      <c r="AA911" s="101"/>
    </row>
    <row r="912" spans="1:27" ht="15.75" customHeight="1" x14ac:dyDescent="0.2">
      <c r="A912" s="106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101"/>
      <c r="S912" s="101"/>
      <c r="T912" s="101"/>
      <c r="U912" s="101"/>
      <c r="V912" s="101"/>
      <c r="W912" s="101"/>
      <c r="X912" s="101"/>
      <c r="Y912" s="101"/>
      <c r="Z912" s="101"/>
      <c r="AA912" s="101"/>
    </row>
    <row r="913" spans="1:27" ht="15.75" customHeight="1" x14ac:dyDescent="0.2">
      <c r="A913" s="106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101"/>
      <c r="S913" s="101"/>
      <c r="T913" s="101"/>
      <c r="U913" s="101"/>
      <c r="V913" s="101"/>
      <c r="W913" s="101"/>
      <c r="X913" s="101"/>
      <c r="Y913" s="101"/>
      <c r="Z913" s="101"/>
      <c r="AA913" s="101"/>
    </row>
    <row r="914" spans="1:27" ht="15.75" customHeight="1" x14ac:dyDescent="0.2">
      <c r="A914" s="106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101"/>
      <c r="S914" s="101"/>
      <c r="T914" s="101"/>
      <c r="U914" s="101"/>
      <c r="V914" s="101"/>
      <c r="W914" s="101"/>
      <c r="X914" s="101"/>
      <c r="Y914" s="101"/>
      <c r="Z914" s="101"/>
      <c r="AA914" s="101"/>
    </row>
    <row r="915" spans="1:27" ht="15.75" customHeight="1" x14ac:dyDescent="0.2">
      <c r="A915" s="106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101"/>
      <c r="S915" s="101"/>
      <c r="T915" s="101"/>
      <c r="U915" s="101"/>
      <c r="V915" s="101"/>
      <c r="W915" s="101"/>
      <c r="X915" s="101"/>
      <c r="Y915" s="101"/>
      <c r="Z915" s="101"/>
      <c r="AA915" s="101"/>
    </row>
    <row r="916" spans="1:27" ht="15.75" customHeight="1" x14ac:dyDescent="0.2">
      <c r="A916" s="106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101"/>
      <c r="S916" s="101"/>
      <c r="T916" s="101"/>
      <c r="U916" s="101"/>
      <c r="V916" s="101"/>
      <c r="W916" s="101"/>
      <c r="X916" s="101"/>
      <c r="Y916" s="101"/>
      <c r="Z916" s="101"/>
      <c r="AA916" s="101"/>
    </row>
    <row r="917" spans="1:27" ht="15.75" customHeight="1" x14ac:dyDescent="0.2">
      <c r="A917" s="106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101"/>
      <c r="S917" s="101"/>
      <c r="T917" s="101"/>
      <c r="U917" s="101"/>
      <c r="V917" s="101"/>
      <c r="W917" s="101"/>
      <c r="X917" s="101"/>
      <c r="Y917" s="101"/>
      <c r="Z917" s="101"/>
      <c r="AA917" s="101"/>
    </row>
    <row r="918" spans="1:27" ht="15.75" customHeight="1" x14ac:dyDescent="0.2">
      <c r="A918" s="106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101"/>
      <c r="S918" s="101"/>
      <c r="T918" s="101"/>
      <c r="U918" s="101"/>
      <c r="V918" s="101"/>
      <c r="W918" s="101"/>
      <c r="X918" s="101"/>
      <c r="Y918" s="101"/>
      <c r="Z918" s="101"/>
      <c r="AA918" s="101"/>
    </row>
    <row r="919" spans="1:27" ht="15.75" customHeight="1" x14ac:dyDescent="0.2">
      <c r="A919" s="106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101"/>
      <c r="S919" s="101"/>
      <c r="T919" s="101"/>
      <c r="U919" s="101"/>
      <c r="V919" s="101"/>
      <c r="W919" s="101"/>
      <c r="X919" s="101"/>
      <c r="Y919" s="101"/>
      <c r="Z919" s="101"/>
      <c r="AA919" s="101"/>
    </row>
    <row r="920" spans="1:27" ht="15.75" customHeight="1" x14ac:dyDescent="0.2">
      <c r="A920" s="106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101"/>
      <c r="S920" s="101"/>
      <c r="T920" s="101"/>
      <c r="U920" s="101"/>
      <c r="V920" s="101"/>
      <c r="W920" s="101"/>
      <c r="X920" s="101"/>
      <c r="Y920" s="101"/>
      <c r="Z920" s="101"/>
      <c r="AA920" s="101"/>
    </row>
    <row r="921" spans="1:27" ht="15.75" customHeight="1" x14ac:dyDescent="0.2">
      <c r="A921" s="106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101"/>
      <c r="S921" s="101"/>
      <c r="T921" s="101"/>
      <c r="U921" s="101"/>
      <c r="V921" s="101"/>
      <c r="W921" s="101"/>
      <c r="X921" s="101"/>
      <c r="Y921" s="101"/>
      <c r="Z921" s="101"/>
      <c r="AA921" s="101"/>
    </row>
    <row r="922" spans="1:27" ht="15.75" customHeight="1" x14ac:dyDescent="0.2">
      <c r="A922" s="106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101"/>
      <c r="S922" s="101"/>
      <c r="T922" s="101"/>
      <c r="U922" s="101"/>
      <c r="V922" s="101"/>
      <c r="W922" s="101"/>
      <c r="X922" s="101"/>
      <c r="Y922" s="101"/>
      <c r="Z922" s="101"/>
      <c r="AA922" s="101"/>
    </row>
    <row r="923" spans="1:27" ht="15.75" customHeight="1" x14ac:dyDescent="0.2">
      <c r="A923" s="106"/>
      <c r="B923" s="101"/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101"/>
      <c r="S923" s="101"/>
      <c r="T923" s="101"/>
      <c r="U923" s="101"/>
      <c r="V923" s="101"/>
      <c r="W923" s="101"/>
      <c r="X923" s="101"/>
      <c r="Y923" s="101"/>
      <c r="Z923" s="101"/>
      <c r="AA923" s="101"/>
    </row>
    <row r="924" spans="1:27" ht="15.75" customHeight="1" x14ac:dyDescent="0.2">
      <c r="A924" s="106"/>
      <c r="B924" s="101"/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101"/>
      <c r="S924" s="101"/>
      <c r="T924" s="101"/>
      <c r="U924" s="101"/>
      <c r="V924" s="101"/>
      <c r="W924" s="101"/>
      <c r="X924" s="101"/>
      <c r="Y924" s="101"/>
      <c r="Z924" s="101"/>
      <c r="AA924" s="101"/>
    </row>
    <row r="925" spans="1:27" ht="15.75" customHeight="1" x14ac:dyDescent="0.2">
      <c r="A925" s="106"/>
      <c r="B925" s="101"/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101"/>
      <c r="S925" s="101"/>
      <c r="T925" s="101"/>
      <c r="U925" s="101"/>
      <c r="V925" s="101"/>
      <c r="W925" s="101"/>
      <c r="X925" s="101"/>
      <c r="Y925" s="101"/>
      <c r="Z925" s="101"/>
      <c r="AA925" s="101"/>
    </row>
    <row r="926" spans="1:27" ht="15.75" customHeight="1" x14ac:dyDescent="0.2">
      <c r="A926" s="106"/>
      <c r="B926" s="101"/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101"/>
      <c r="S926" s="101"/>
      <c r="T926" s="101"/>
      <c r="U926" s="101"/>
      <c r="V926" s="101"/>
      <c r="W926" s="101"/>
      <c r="X926" s="101"/>
      <c r="Y926" s="101"/>
      <c r="Z926" s="101"/>
      <c r="AA926" s="101"/>
    </row>
    <row r="927" spans="1:27" ht="15.75" customHeight="1" x14ac:dyDescent="0.2">
      <c r="A927" s="106"/>
      <c r="B927" s="101"/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101"/>
      <c r="S927" s="101"/>
      <c r="T927" s="101"/>
      <c r="U927" s="101"/>
      <c r="V927" s="101"/>
      <c r="W927" s="101"/>
      <c r="X927" s="101"/>
      <c r="Y927" s="101"/>
      <c r="Z927" s="101"/>
      <c r="AA927" s="101"/>
    </row>
    <row r="928" spans="1:27" ht="15.75" customHeight="1" x14ac:dyDescent="0.2">
      <c r="A928" s="106"/>
      <c r="B928" s="101"/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101"/>
      <c r="S928" s="101"/>
      <c r="T928" s="101"/>
      <c r="U928" s="101"/>
      <c r="V928" s="101"/>
      <c r="W928" s="101"/>
      <c r="X928" s="101"/>
      <c r="Y928" s="101"/>
      <c r="Z928" s="101"/>
      <c r="AA928" s="101"/>
    </row>
    <row r="929" spans="1:27" ht="15.75" customHeight="1" x14ac:dyDescent="0.2">
      <c r="A929" s="106"/>
      <c r="B929" s="101"/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101"/>
      <c r="S929" s="101"/>
      <c r="T929" s="101"/>
      <c r="U929" s="101"/>
      <c r="V929" s="101"/>
      <c r="W929" s="101"/>
      <c r="X929" s="101"/>
      <c r="Y929" s="101"/>
      <c r="Z929" s="101"/>
      <c r="AA929" s="101"/>
    </row>
    <row r="930" spans="1:27" ht="15.75" customHeight="1" x14ac:dyDescent="0.2">
      <c r="A930" s="106"/>
      <c r="B930" s="101"/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101"/>
      <c r="S930" s="101"/>
      <c r="T930" s="101"/>
      <c r="U930" s="101"/>
      <c r="V930" s="101"/>
      <c r="W930" s="101"/>
      <c r="X930" s="101"/>
      <c r="Y930" s="101"/>
      <c r="Z930" s="101"/>
      <c r="AA930" s="101"/>
    </row>
    <row r="931" spans="1:27" ht="15.75" customHeight="1" x14ac:dyDescent="0.2">
      <c r="A931" s="106"/>
      <c r="B931" s="101"/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101"/>
      <c r="S931" s="101"/>
      <c r="T931" s="101"/>
      <c r="U931" s="101"/>
      <c r="V931" s="101"/>
      <c r="W931" s="101"/>
      <c r="X931" s="101"/>
      <c r="Y931" s="101"/>
      <c r="Z931" s="101"/>
      <c r="AA931" s="101"/>
    </row>
    <row r="932" spans="1:27" ht="15.75" customHeight="1" x14ac:dyDescent="0.2">
      <c r="A932" s="106"/>
      <c r="B932" s="101"/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101"/>
      <c r="S932" s="101"/>
      <c r="T932" s="101"/>
      <c r="U932" s="101"/>
      <c r="V932" s="101"/>
      <c r="W932" s="101"/>
      <c r="X932" s="101"/>
      <c r="Y932" s="101"/>
      <c r="Z932" s="101"/>
      <c r="AA932" s="101"/>
    </row>
    <row r="933" spans="1:27" ht="15.75" customHeight="1" x14ac:dyDescent="0.2">
      <c r="A933" s="106"/>
      <c r="B933" s="101"/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101"/>
      <c r="S933" s="101"/>
      <c r="T933" s="101"/>
      <c r="U933" s="101"/>
      <c r="V933" s="101"/>
      <c r="W933" s="101"/>
      <c r="X933" s="101"/>
      <c r="Y933" s="101"/>
      <c r="Z933" s="101"/>
      <c r="AA933" s="101"/>
    </row>
    <row r="934" spans="1:27" ht="15.75" customHeight="1" x14ac:dyDescent="0.2">
      <c r="A934" s="106"/>
      <c r="B934" s="101"/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101"/>
      <c r="S934" s="101"/>
      <c r="T934" s="101"/>
      <c r="U934" s="101"/>
      <c r="V934" s="101"/>
      <c r="W934" s="101"/>
      <c r="X934" s="101"/>
      <c r="Y934" s="101"/>
      <c r="Z934" s="101"/>
      <c r="AA934" s="101"/>
    </row>
    <row r="935" spans="1:27" ht="15.75" customHeight="1" x14ac:dyDescent="0.2">
      <c r="A935" s="106"/>
      <c r="B935" s="101"/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101"/>
      <c r="S935" s="101"/>
      <c r="T935" s="101"/>
      <c r="U935" s="101"/>
      <c r="V935" s="101"/>
      <c r="W935" s="101"/>
      <c r="X935" s="101"/>
      <c r="Y935" s="101"/>
      <c r="Z935" s="101"/>
      <c r="AA935" s="101"/>
    </row>
    <row r="936" spans="1:27" ht="15.75" customHeight="1" x14ac:dyDescent="0.2">
      <c r="A936" s="106"/>
      <c r="B936" s="101"/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101"/>
      <c r="S936" s="101"/>
      <c r="T936" s="101"/>
      <c r="U936" s="101"/>
      <c r="V936" s="101"/>
      <c r="W936" s="101"/>
      <c r="X936" s="101"/>
      <c r="Y936" s="101"/>
      <c r="Z936" s="101"/>
      <c r="AA936" s="101"/>
    </row>
    <row r="937" spans="1:27" ht="15.75" customHeight="1" x14ac:dyDescent="0.2">
      <c r="A937" s="106"/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101"/>
      <c r="S937" s="101"/>
      <c r="T937" s="101"/>
      <c r="U937" s="101"/>
      <c r="V937" s="101"/>
      <c r="W937" s="101"/>
      <c r="X937" s="101"/>
      <c r="Y937" s="101"/>
      <c r="Z937" s="101"/>
      <c r="AA937" s="101"/>
    </row>
    <row r="938" spans="1:27" ht="15.75" customHeight="1" x14ac:dyDescent="0.2">
      <c r="A938" s="106"/>
      <c r="B938" s="101"/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101"/>
      <c r="S938" s="101"/>
      <c r="T938" s="101"/>
      <c r="U938" s="101"/>
      <c r="V938" s="101"/>
      <c r="W938" s="101"/>
      <c r="X938" s="101"/>
      <c r="Y938" s="101"/>
      <c r="Z938" s="101"/>
      <c r="AA938" s="101"/>
    </row>
    <row r="939" spans="1:27" ht="15.75" customHeight="1" x14ac:dyDescent="0.2">
      <c r="A939" s="106"/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101"/>
      <c r="S939" s="101"/>
      <c r="T939" s="101"/>
      <c r="U939" s="101"/>
      <c r="V939" s="101"/>
      <c r="W939" s="101"/>
      <c r="X939" s="101"/>
      <c r="Y939" s="101"/>
      <c r="Z939" s="101"/>
      <c r="AA939" s="101"/>
    </row>
    <row r="940" spans="1:27" ht="15.75" customHeight="1" x14ac:dyDescent="0.2">
      <c r="A940" s="106"/>
      <c r="B940" s="101"/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101"/>
      <c r="S940" s="101"/>
      <c r="T940" s="101"/>
      <c r="U940" s="101"/>
      <c r="V940" s="101"/>
      <c r="W940" s="101"/>
      <c r="X940" s="101"/>
      <c r="Y940" s="101"/>
      <c r="Z940" s="101"/>
      <c r="AA940" s="101"/>
    </row>
    <row r="941" spans="1:27" ht="15.75" customHeight="1" x14ac:dyDescent="0.2">
      <c r="A941" s="106"/>
      <c r="B941" s="101"/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101"/>
      <c r="S941" s="101"/>
      <c r="T941" s="101"/>
      <c r="U941" s="101"/>
      <c r="V941" s="101"/>
      <c r="W941" s="101"/>
      <c r="X941" s="101"/>
      <c r="Y941" s="101"/>
      <c r="Z941" s="101"/>
      <c r="AA941" s="101"/>
    </row>
    <row r="942" spans="1:27" ht="15.75" customHeight="1" x14ac:dyDescent="0.2">
      <c r="A942" s="106"/>
      <c r="B942" s="101"/>
      <c r="C942" s="101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101"/>
      <c r="S942" s="101"/>
      <c r="T942" s="101"/>
      <c r="U942" s="101"/>
      <c r="V942" s="101"/>
      <c r="W942" s="101"/>
      <c r="X942" s="101"/>
      <c r="Y942" s="101"/>
      <c r="Z942" s="101"/>
      <c r="AA942" s="101"/>
    </row>
    <row r="943" spans="1:27" ht="15.75" customHeight="1" x14ac:dyDescent="0.2">
      <c r="A943" s="106"/>
      <c r="B943" s="101"/>
      <c r="C943" s="101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101"/>
      <c r="S943" s="101"/>
      <c r="T943" s="101"/>
      <c r="U943" s="101"/>
      <c r="V943" s="101"/>
      <c r="W943" s="101"/>
      <c r="X943" s="101"/>
      <c r="Y943" s="101"/>
      <c r="Z943" s="101"/>
      <c r="AA943" s="101"/>
    </row>
    <row r="944" spans="1:27" ht="15.75" customHeight="1" x14ac:dyDescent="0.2">
      <c r="A944" s="106"/>
      <c r="B944" s="101"/>
      <c r="C944" s="101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101"/>
      <c r="S944" s="101"/>
      <c r="T944" s="101"/>
      <c r="U944" s="101"/>
      <c r="V944" s="101"/>
      <c r="W944" s="101"/>
      <c r="X944" s="101"/>
      <c r="Y944" s="101"/>
      <c r="Z944" s="101"/>
      <c r="AA944" s="101"/>
    </row>
    <row r="945" spans="1:27" ht="15.75" customHeight="1" x14ac:dyDescent="0.2">
      <c r="A945" s="106"/>
      <c r="B945" s="101"/>
      <c r="C945" s="101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101"/>
      <c r="S945" s="101"/>
      <c r="T945" s="101"/>
      <c r="U945" s="101"/>
      <c r="V945" s="101"/>
      <c r="W945" s="101"/>
      <c r="X945" s="101"/>
      <c r="Y945" s="101"/>
      <c r="Z945" s="101"/>
      <c r="AA945" s="101"/>
    </row>
    <row r="946" spans="1:27" ht="15.75" customHeight="1" x14ac:dyDescent="0.2">
      <c r="A946" s="106"/>
      <c r="B946" s="101"/>
      <c r="C946" s="101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101"/>
      <c r="S946" s="101"/>
      <c r="T946" s="101"/>
      <c r="U946" s="101"/>
      <c r="V946" s="101"/>
      <c r="W946" s="101"/>
      <c r="X946" s="101"/>
      <c r="Y946" s="101"/>
      <c r="Z946" s="101"/>
      <c r="AA946" s="101"/>
    </row>
    <row r="947" spans="1:27" ht="15.75" customHeight="1" x14ac:dyDescent="0.2">
      <c r="A947" s="106"/>
      <c r="B947" s="101"/>
      <c r="C947" s="101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101"/>
      <c r="S947" s="101"/>
      <c r="T947" s="101"/>
      <c r="U947" s="101"/>
      <c r="V947" s="101"/>
      <c r="W947" s="101"/>
      <c r="X947" s="101"/>
      <c r="Y947" s="101"/>
      <c r="Z947" s="101"/>
      <c r="AA947" s="101"/>
    </row>
  </sheetData>
  <mergeCells count="10">
    <mergeCell ref="I5:N5"/>
    <mergeCell ref="O5:U5"/>
    <mergeCell ref="A1:B1"/>
    <mergeCell ref="T1:V1"/>
    <mergeCell ref="A3:V3"/>
    <mergeCell ref="A5:A6"/>
    <mergeCell ref="B5:B6"/>
    <mergeCell ref="C5:E5"/>
    <mergeCell ref="F5:H5"/>
    <mergeCell ref="V5:V6"/>
  </mergeCells>
  <pageMargins left="0.35" right="0.31" top="0.52" bottom="0.45" header="0" footer="0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25"/>
  <sheetViews>
    <sheetView zoomScale="70" zoomScaleNormal="70" workbookViewId="0">
      <pane ySplit="7" topLeftCell="A14" activePane="bottomLeft" state="frozen"/>
      <selection pane="bottomLeft" activeCell="M17" sqref="M17"/>
    </sheetView>
  </sheetViews>
  <sheetFormatPr defaultColWidth="10.109375" defaultRowHeight="15" customHeight="1" x14ac:dyDescent="0.2"/>
  <cols>
    <col min="1" max="1" width="3.44140625" style="100" customWidth="1"/>
    <col min="2" max="2" width="11.6640625" style="100" customWidth="1"/>
    <col min="3" max="3" width="18.77734375" style="100" customWidth="1"/>
    <col min="4" max="4" width="6.109375" style="100" customWidth="1"/>
    <col min="5" max="5" width="6.6640625" style="100" customWidth="1"/>
    <col min="6" max="6" width="7" style="100" customWidth="1"/>
    <col min="7" max="9" width="6.5546875" style="100" customWidth="1"/>
    <col min="10" max="10" width="7.21875" style="100" customWidth="1"/>
    <col min="11" max="12" width="6.5546875" style="100" customWidth="1"/>
    <col min="13" max="13" width="7.88671875" style="100" customWidth="1"/>
    <col min="14" max="14" width="6.5546875" style="100" customWidth="1"/>
    <col min="15" max="15" width="6.88671875" style="100" customWidth="1"/>
    <col min="16" max="25" width="7.6640625" style="100" customWidth="1"/>
    <col min="26" max="16384" width="10.109375" style="100"/>
  </cols>
  <sheetData>
    <row r="1" spans="1:25" ht="32.25" customHeight="1" x14ac:dyDescent="0.2">
      <c r="A1" s="167" t="s">
        <v>187</v>
      </c>
      <c r="B1" s="160"/>
      <c r="C1" s="160"/>
      <c r="D1" s="107"/>
      <c r="E1" s="107"/>
      <c r="F1" s="107"/>
      <c r="G1" s="108"/>
      <c r="H1" s="108"/>
      <c r="I1" s="108"/>
      <c r="J1" s="108"/>
      <c r="K1" s="108"/>
      <c r="L1" s="108"/>
      <c r="M1" s="168" t="s">
        <v>24</v>
      </c>
      <c r="N1" s="160"/>
      <c r="O1" s="160"/>
    </row>
    <row r="2" spans="1:25" ht="15.75" customHeight="1" x14ac:dyDescent="0.2">
      <c r="A2" s="169"/>
      <c r="B2" s="160"/>
      <c r="C2" s="101"/>
      <c r="D2" s="101"/>
      <c r="E2" s="101"/>
      <c r="F2" s="101"/>
      <c r="G2" s="109"/>
      <c r="H2" s="109"/>
      <c r="I2" s="109"/>
      <c r="J2" s="109"/>
      <c r="K2" s="109"/>
      <c r="L2" s="109"/>
      <c r="M2" s="109"/>
      <c r="N2" s="109"/>
      <c r="O2" s="110"/>
    </row>
    <row r="3" spans="1:25" ht="38.25" customHeight="1" x14ac:dyDescent="0.2">
      <c r="A3" s="167" t="s">
        <v>208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</row>
    <row r="4" spans="1:25" ht="15.75" customHeight="1" x14ac:dyDescent="0.2">
      <c r="A4" s="108"/>
      <c r="B4" s="16"/>
      <c r="C4" s="16"/>
      <c r="D4" s="16"/>
      <c r="E4" s="16"/>
      <c r="F4" s="16"/>
      <c r="G4" s="111"/>
      <c r="H4" s="111"/>
      <c r="I4" s="16"/>
      <c r="J4" s="16"/>
      <c r="K4" s="16"/>
      <c r="L4" s="16"/>
      <c r="M4" s="16"/>
      <c r="N4" s="16"/>
      <c r="O4" s="107"/>
    </row>
    <row r="5" spans="1:25" ht="31.5" customHeight="1" x14ac:dyDescent="0.2">
      <c r="A5" s="166" t="s">
        <v>2</v>
      </c>
      <c r="B5" s="166" t="s">
        <v>25</v>
      </c>
      <c r="C5" s="166" t="s">
        <v>26</v>
      </c>
      <c r="D5" s="166" t="s">
        <v>27</v>
      </c>
      <c r="E5" s="166" t="s">
        <v>28</v>
      </c>
      <c r="F5" s="166" t="s">
        <v>29</v>
      </c>
      <c r="G5" s="170" t="s">
        <v>30</v>
      </c>
      <c r="H5" s="158"/>
      <c r="I5" s="170" t="s">
        <v>31</v>
      </c>
      <c r="J5" s="157"/>
      <c r="K5" s="157"/>
      <c r="L5" s="157"/>
      <c r="M5" s="157"/>
      <c r="N5" s="158"/>
      <c r="O5" s="166" t="s">
        <v>8</v>
      </c>
    </row>
    <row r="6" spans="1:25" ht="82.5" customHeight="1" x14ac:dyDescent="0.2">
      <c r="A6" s="164"/>
      <c r="B6" s="164"/>
      <c r="C6" s="164"/>
      <c r="D6" s="164"/>
      <c r="E6" s="164"/>
      <c r="F6" s="164"/>
      <c r="G6" s="15" t="s">
        <v>32</v>
      </c>
      <c r="H6" s="15" t="s">
        <v>33</v>
      </c>
      <c r="I6" s="15" t="s">
        <v>13</v>
      </c>
      <c r="J6" s="15" t="s">
        <v>14</v>
      </c>
      <c r="K6" s="15" t="s">
        <v>15</v>
      </c>
      <c r="L6" s="15" t="s">
        <v>16</v>
      </c>
      <c r="M6" s="15" t="s">
        <v>34</v>
      </c>
      <c r="N6" s="16" t="s">
        <v>35</v>
      </c>
      <c r="O6" s="164"/>
    </row>
    <row r="7" spans="1:25" ht="15.75" customHeight="1" x14ac:dyDescent="0.2">
      <c r="A7" s="112" t="s">
        <v>20</v>
      </c>
      <c r="B7" s="112" t="s">
        <v>21</v>
      </c>
      <c r="C7" s="112">
        <v>1</v>
      </c>
      <c r="D7" s="113">
        <v>2</v>
      </c>
      <c r="E7" s="113">
        <v>3</v>
      </c>
      <c r="F7" s="113">
        <v>4</v>
      </c>
      <c r="G7" s="113">
        <v>5</v>
      </c>
      <c r="H7" s="113">
        <v>6</v>
      </c>
      <c r="I7" s="113"/>
      <c r="J7" s="113"/>
      <c r="K7" s="113"/>
      <c r="L7" s="113"/>
      <c r="M7" s="113"/>
      <c r="N7" s="113"/>
      <c r="O7" s="113">
        <v>8</v>
      </c>
      <c r="P7" s="114"/>
      <c r="Q7" s="114"/>
      <c r="R7" s="114"/>
      <c r="S7" s="114"/>
      <c r="T7" s="114"/>
      <c r="U7" s="114"/>
      <c r="V7" s="114"/>
      <c r="W7" s="114"/>
      <c r="X7" s="114"/>
      <c r="Y7" s="114"/>
    </row>
    <row r="8" spans="1:25" ht="24.75" customHeight="1" x14ac:dyDescent="0.2">
      <c r="A8" s="17"/>
      <c r="B8" s="18" t="s">
        <v>23</v>
      </c>
      <c r="C8" s="14">
        <v>17</v>
      </c>
      <c r="D8" s="115"/>
      <c r="E8" s="116">
        <f>SUM(E9:E25)</f>
        <v>8584</v>
      </c>
      <c r="F8" s="115"/>
      <c r="G8" s="117"/>
      <c r="H8" s="117"/>
      <c r="I8" s="117"/>
      <c r="J8" s="117"/>
      <c r="K8" s="117"/>
      <c r="L8" s="117"/>
      <c r="M8" s="117"/>
      <c r="N8" s="117"/>
      <c r="O8" s="115"/>
    </row>
    <row r="9" spans="1:25" ht="24.75" customHeight="1" x14ac:dyDescent="0.2">
      <c r="A9" s="19">
        <v>1</v>
      </c>
      <c r="B9" s="20"/>
      <c r="C9" s="21" t="s">
        <v>36</v>
      </c>
      <c r="D9" s="115">
        <v>550</v>
      </c>
      <c r="E9" s="115">
        <v>547</v>
      </c>
      <c r="F9" s="118">
        <f t="shared" ref="F9:F25" si="0">E9/D9*100</f>
        <v>99.454545454545453</v>
      </c>
      <c r="G9" s="117"/>
      <c r="H9" s="117">
        <v>1</v>
      </c>
      <c r="I9" s="117"/>
      <c r="J9" s="117"/>
      <c r="K9" s="117"/>
      <c r="L9" s="117"/>
      <c r="M9" s="117"/>
      <c r="N9" s="117"/>
      <c r="O9" s="115"/>
    </row>
    <row r="10" spans="1:25" ht="24.75" customHeight="1" x14ac:dyDescent="0.2">
      <c r="A10" s="19">
        <v>2</v>
      </c>
      <c r="B10" s="20"/>
      <c r="C10" s="21" t="s">
        <v>37</v>
      </c>
      <c r="D10" s="115">
        <v>550</v>
      </c>
      <c r="E10" s="115">
        <v>425</v>
      </c>
      <c r="F10" s="118">
        <f t="shared" si="0"/>
        <v>77.272727272727266</v>
      </c>
      <c r="G10" s="117"/>
      <c r="H10" s="117">
        <v>1</v>
      </c>
      <c r="I10" s="117"/>
      <c r="J10" s="117"/>
      <c r="K10" s="117"/>
      <c r="L10" s="117"/>
      <c r="M10" s="117"/>
      <c r="N10" s="117"/>
      <c r="O10" s="115"/>
    </row>
    <row r="11" spans="1:25" ht="24.75" customHeight="1" x14ac:dyDescent="0.2">
      <c r="A11" s="19">
        <v>3</v>
      </c>
      <c r="B11" s="20"/>
      <c r="C11" s="21" t="s">
        <v>38</v>
      </c>
      <c r="D11" s="115">
        <v>550</v>
      </c>
      <c r="E11" s="115">
        <v>471</v>
      </c>
      <c r="F11" s="118">
        <f t="shared" si="0"/>
        <v>85.636363636363626</v>
      </c>
      <c r="G11" s="117"/>
      <c r="H11" s="117">
        <v>1</v>
      </c>
      <c r="I11" s="117"/>
      <c r="J11" s="117"/>
      <c r="K11" s="117"/>
      <c r="L11" s="117"/>
      <c r="M11" s="117"/>
      <c r="N11" s="117"/>
      <c r="O11" s="115"/>
    </row>
    <row r="12" spans="1:25" ht="24.75" customHeight="1" x14ac:dyDescent="0.2">
      <c r="A12" s="19">
        <v>4</v>
      </c>
      <c r="B12" s="20"/>
      <c r="C12" s="21" t="s">
        <v>39</v>
      </c>
      <c r="D12" s="115">
        <v>550</v>
      </c>
      <c r="E12" s="115">
        <v>316</v>
      </c>
      <c r="F12" s="118">
        <f t="shared" si="0"/>
        <v>57.45454545454546</v>
      </c>
      <c r="G12" s="117"/>
      <c r="H12" s="117">
        <v>1</v>
      </c>
      <c r="I12" s="117"/>
      <c r="J12" s="117"/>
      <c r="K12" s="117"/>
      <c r="L12" s="117"/>
      <c r="M12" s="117"/>
      <c r="N12" s="117"/>
      <c r="O12" s="115"/>
    </row>
    <row r="13" spans="1:25" ht="24.75" customHeight="1" x14ac:dyDescent="0.2">
      <c r="A13" s="19">
        <v>5</v>
      </c>
      <c r="B13" s="20"/>
      <c r="C13" s="21" t="s">
        <v>40</v>
      </c>
      <c r="D13" s="115">
        <v>550</v>
      </c>
      <c r="E13" s="115">
        <v>315</v>
      </c>
      <c r="F13" s="118">
        <f t="shared" si="0"/>
        <v>57.272727272727273</v>
      </c>
      <c r="G13" s="117"/>
      <c r="H13" s="117">
        <v>1</v>
      </c>
      <c r="I13" s="117"/>
      <c r="J13" s="117"/>
      <c r="K13" s="117"/>
      <c r="L13" s="117"/>
      <c r="M13" s="117" t="s">
        <v>182</v>
      </c>
      <c r="N13" s="117"/>
      <c r="O13" s="115"/>
    </row>
    <row r="14" spans="1:25" ht="24.75" customHeight="1" x14ac:dyDescent="0.2">
      <c r="A14" s="19">
        <v>6</v>
      </c>
      <c r="B14" s="20"/>
      <c r="C14" s="21" t="s">
        <v>41</v>
      </c>
      <c r="D14" s="115">
        <v>550</v>
      </c>
      <c r="E14" s="115">
        <v>185</v>
      </c>
      <c r="F14" s="118">
        <f t="shared" si="0"/>
        <v>33.636363636363633</v>
      </c>
      <c r="G14" s="117"/>
      <c r="H14" s="117">
        <v>1</v>
      </c>
      <c r="I14" s="117"/>
      <c r="J14" s="117"/>
      <c r="K14" s="117"/>
      <c r="L14" s="117"/>
      <c r="M14" s="117"/>
      <c r="N14" s="117"/>
      <c r="O14" s="115"/>
    </row>
    <row r="15" spans="1:25" ht="24.75" customHeight="1" x14ac:dyDescent="0.2">
      <c r="A15" s="19">
        <v>7</v>
      </c>
      <c r="B15" s="20"/>
      <c r="C15" s="21" t="s">
        <v>42</v>
      </c>
      <c r="D15" s="115">
        <v>550</v>
      </c>
      <c r="E15" s="115">
        <v>408</v>
      </c>
      <c r="F15" s="118">
        <f t="shared" si="0"/>
        <v>74.181818181818187</v>
      </c>
      <c r="G15" s="117"/>
      <c r="H15" s="117">
        <v>1</v>
      </c>
      <c r="I15" s="117"/>
      <c r="J15" s="117"/>
      <c r="K15" s="117"/>
      <c r="L15" s="117"/>
      <c r="M15" s="117"/>
      <c r="N15" s="117"/>
      <c r="O15" s="115"/>
    </row>
    <row r="16" spans="1:25" ht="24.75" customHeight="1" x14ac:dyDescent="0.2">
      <c r="A16" s="19">
        <v>8</v>
      </c>
      <c r="B16" s="20"/>
      <c r="C16" s="21" t="s">
        <v>43</v>
      </c>
      <c r="D16" s="115">
        <v>550</v>
      </c>
      <c r="E16" s="115">
        <v>476</v>
      </c>
      <c r="F16" s="118">
        <f t="shared" si="0"/>
        <v>86.545454545454547</v>
      </c>
      <c r="G16" s="117"/>
      <c r="H16" s="117">
        <v>1</v>
      </c>
      <c r="I16" s="117"/>
      <c r="J16" s="117"/>
      <c r="K16" s="117"/>
      <c r="L16" s="117"/>
      <c r="M16" s="117"/>
      <c r="N16" s="117"/>
      <c r="O16" s="115"/>
    </row>
    <row r="17" spans="1:15" ht="24.75" customHeight="1" x14ac:dyDescent="0.2">
      <c r="A17" s="19">
        <v>9</v>
      </c>
      <c r="B17" s="20"/>
      <c r="C17" s="21" t="s">
        <v>44</v>
      </c>
      <c r="D17" s="115">
        <v>550</v>
      </c>
      <c r="E17" s="115">
        <v>437</v>
      </c>
      <c r="F17" s="118">
        <f t="shared" si="0"/>
        <v>79.454545454545453</v>
      </c>
      <c r="G17" s="117"/>
      <c r="H17" s="117">
        <v>1</v>
      </c>
      <c r="I17" s="117"/>
      <c r="J17" s="117"/>
      <c r="K17" s="117"/>
      <c r="L17" s="117"/>
      <c r="M17" s="117"/>
      <c r="N17" s="117"/>
      <c r="O17" s="115"/>
    </row>
    <row r="18" spans="1:15" ht="24.75" customHeight="1" x14ac:dyDescent="0.2">
      <c r="A18" s="19">
        <v>10</v>
      </c>
      <c r="B18" s="20"/>
      <c r="C18" s="21" t="s">
        <v>45</v>
      </c>
      <c r="D18" s="115">
        <v>550</v>
      </c>
      <c r="E18" s="115">
        <v>503</v>
      </c>
      <c r="F18" s="118">
        <f t="shared" si="0"/>
        <v>91.454545454545453</v>
      </c>
      <c r="G18" s="117"/>
      <c r="H18" s="117">
        <v>1</v>
      </c>
      <c r="I18" s="117"/>
      <c r="J18" s="117"/>
      <c r="K18" s="117"/>
      <c r="L18" s="117"/>
      <c r="M18" s="117"/>
      <c r="N18" s="117"/>
      <c r="O18" s="115"/>
    </row>
    <row r="19" spans="1:15" ht="24.75" customHeight="1" x14ac:dyDescent="0.2">
      <c r="A19" s="19">
        <v>11</v>
      </c>
      <c r="B19" s="20"/>
      <c r="C19" s="21" t="s">
        <v>46</v>
      </c>
      <c r="D19" s="115">
        <v>550</v>
      </c>
      <c r="E19" s="115">
        <v>379</v>
      </c>
      <c r="F19" s="118">
        <f t="shared" si="0"/>
        <v>68.909090909090907</v>
      </c>
      <c r="G19" s="117"/>
      <c r="H19" s="117">
        <v>1</v>
      </c>
      <c r="I19" s="117"/>
      <c r="J19" s="117"/>
      <c r="K19" s="117"/>
      <c r="L19" s="117"/>
      <c r="M19" s="117"/>
      <c r="N19" s="117"/>
      <c r="O19" s="115"/>
    </row>
    <row r="20" spans="1:15" ht="24.75" customHeight="1" x14ac:dyDescent="0.2">
      <c r="A20" s="19">
        <v>12</v>
      </c>
      <c r="B20" s="20"/>
      <c r="C20" s="21" t="s">
        <v>47</v>
      </c>
      <c r="D20" s="115">
        <v>550</v>
      </c>
      <c r="E20" s="115">
        <v>676</v>
      </c>
      <c r="F20" s="118">
        <f t="shared" si="0"/>
        <v>122.90909090909091</v>
      </c>
      <c r="G20" s="117">
        <v>1</v>
      </c>
      <c r="H20" s="117"/>
      <c r="I20" s="117"/>
      <c r="J20" s="117"/>
      <c r="K20" s="117"/>
      <c r="L20" s="117"/>
      <c r="M20" s="117"/>
      <c r="N20" s="117"/>
      <c r="O20" s="115"/>
    </row>
    <row r="21" spans="1:15" ht="24.75" customHeight="1" x14ac:dyDescent="0.2">
      <c r="A21" s="19">
        <v>13</v>
      </c>
      <c r="B21" s="20"/>
      <c r="C21" s="21" t="s">
        <v>48</v>
      </c>
      <c r="D21" s="115">
        <v>550</v>
      </c>
      <c r="E21" s="115">
        <v>685</v>
      </c>
      <c r="F21" s="118">
        <f t="shared" si="0"/>
        <v>124.54545454545453</v>
      </c>
      <c r="G21" s="117">
        <v>1</v>
      </c>
      <c r="H21" s="117"/>
      <c r="I21" s="117"/>
      <c r="J21" s="117"/>
      <c r="K21" s="117"/>
      <c r="L21" s="117"/>
      <c r="M21" s="117"/>
      <c r="N21" s="117"/>
      <c r="O21" s="115"/>
    </row>
    <row r="22" spans="1:15" ht="24.75" customHeight="1" x14ac:dyDescent="0.2">
      <c r="A22" s="19">
        <v>14</v>
      </c>
      <c r="B22" s="20"/>
      <c r="C22" s="21" t="s">
        <v>49</v>
      </c>
      <c r="D22" s="115">
        <v>550</v>
      </c>
      <c r="E22" s="115">
        <v>593</v>
      </c>
      <c r="F22" s="118">
        <f t="shared" si="0"/>
        <v>107.81818181818181</v>
      </c>
      <c r="G22" s="117">
        <v>1</v>
      </c>
      <c r="H22" s="117"/>
      <c r="I22" s="117"/>
      <c r="J22" s="117"/>
      <c r="K22" s="117"/>
      <c r="L22" s="117"/>
      <c r="M22" s="117"/>
      <c r="N22" s="117"/>
      <c r="O22" s="115"/>
    </row>
    <row r="23" spans="1:15" ht="24.75" customHeight="1" x14ac:dyDescent="0.2">
      <c r="A23" s="19">
        <v>15</v>
      </c>
      <c r="B23" s="20"/>
      <c r="C23" s="21" t="s">
        <v>50</v>
      </c>
      <c r="D23" s="115">
        <v>550</v>
      </c>
      <c r="E23" s="115">
        <v>777</v>
      </c>
      <c r="F23" s="118">
        <f t="shared" si="0"/>
        <v>141.27272727272728</v>
      </c>
      <c r="G23" s="117">
        <v>1</v>
      </c>
      <c r="H23" s="117"/>
      <c r="I23" s="117"/>
      <c r="J23" s="117"/>
      <c r="K23" s="117"/>
      <c r="L23" s="117"/>
      <c r="M23" s="117"/>
      <c r="N23" s="117"/>
      <c r="O23" s="115"/>
    </row>
    <row r="24" spans="1:15" ht="24.75" customHeight="1" x14ac:dyDescent="0.2">
      <c r="A24" s="19">
        <v>16</v>
      </c>
      <c r="B24" s="20"/>
      <c r="C24" s="21" t="s">
        <v>51</v>
      </c>
      <c r="D24" s="115">
        <v>550</v>
      </c>
      <c r="E24" s="115">
        <v>747</v>
      </c>
      <c r="F24" s="118">
        <f t="shared" si="0"/>
        <v>135.81818181818181</v>
      </c>
      <c r="G24" s="117">
        <v>1</v>
      </c>
      <c r="H24" s="117"/>
      <c r="I24" s="117"/>
      <c r="J24" s="117"/>
      <c r="K24" s="117"/>
      <c r="L24" s="117"/>
      <c r="M24" s="117"/>
      <c r="N24" s="117"/>
      <c r="O24" s="115"/>
    </row>
    <row r="25" spans="1:15" ht="24.75" customHeight="1" x14ac:dyDescent="0.2">
      <c r="A25" s="19">
        <v>17</v>
      </c>
      <c r="B25" s="20"/>
      <c r="C25" s="21" t="s">
        <v>52</v>
      </c>
      <c r="D25" s="115">
        <v>550</v>
      </c>
      <c r="E25" s="115">
        <v>644</v>
      </c>
      <c r="F25" s="118">
        <f t="shared" si="0"/>
        <v>117.09090909090909</v>
      </c>
      <c r="G25" s="117">
        <v>1</v>
      </c>
      <c r="H25" s="117"/>
      <c r="I25" s="117"/>
      <c r="J25" s="117"/>
      <c r="K25" s="117"/>
      <c r="L25" s="117"/>
      <c r="M25" s="117"/>
      <c r="N25" s="117"/>
      <c r="O25" s="115"/>
    </row>
  </sheetData>
  <mergeCells count="13">
    <mergeCell ref="O5:O6"/>
    <mergeCell ref="A1:C1"/>
    <mergeCell ref="M1:O1"/>
    <mergeCell ref="A2:B2"/>
    <mergeCell ref="A3:O3"/>
    <mergeCell ref="A5:A6"/>
    <mergeCell ref="B5:B6"/>
    <mergeCell ref="C5:C6"/>
    <mergeCell ref="D5:D6"/>
    <mergeCell ref="E5:E6"/>
    <mergeCell ref="F5:F6"/>
    <mergeCell ref="G5:H5"/>
    <mergeCell ref="I5:N5"/>
  </mergeCells>
  <pageMargins left="0.19685039370078741" right="0.19685039370078741" top="0.35433070866141736" bottom="0.54" header="0" footer="0"/>
  <pageSetup paperSize="9" fitToHeight="0" orientation="portrait"/>
  <headerFooter>
    <oddFooter>&amp;C &amp;P/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7EA16-600A-4361-A9BF-465C97BCFD5E}">
  <sheetPr>
    <pageSetUpPr fitToPage="1"/>
  </sheetPr>
  <dimension ref="A1:Q29"/>
  <sheetViews>
    <sheetView topLeftCell="A10" zoomScale="80" zoomScaleNormal="80" workbookViewId="0">
      <selection activeCell="J20" sqref="J20:J21"/>
    </sheetView>
  </sheetViews>
  <sheetFormatPr defaultRowHeight="15.75" x14ac:dyDescent="0.2"/>
  <cols>
    <col min="1" max="1" width="5.21875" style="72" bestFit="1" customWidth="1"/>
    <col min="2" max="2" width="25.44140625" style="71" customWidth="1"/>
    <col min="3" max="3" width="8.77734375" style="71" customWidth="1"/>
    <col min="4" max="4" width="7.5546875" style="71" customWidth="1"/>
    <col min="5" max="5" width="8.33203125" style="71" customWidth="1"/>
    <col min="6" max="6" width="20.88671875" style="71" customWidth="1"/>
    <col min="7" max="7" width="7.6640625" style="72" customWidth="1"/>
    <col min="8" max="8" width="8.88671875" style="72" customWidth="1"/>
    <col min="9" max="9" width="12.88671875" style="72" bestFit="1" customWidth="1"/>
    <col min="10" max="10" width="12.88671875" style="98" customWidth="1"/>
    <col min="11" max="11" width="16.109375" style="72" customWidth="1"/>
    <col min="12" max="12" width="12.88671875" style="72" customWidth="1"/>
    <col min="13" max="16384" width="8.88671875" style="71"/>
  </cols>
  <sheetData>
    <row r="1" spans="1:14" ht="39" customHeight="1" x14ac:dyDescent="0.2">
      <c r="A1" s="119" t="s">
        <v>187</v>
      </c>
      <c r="B1" s="119"/>
      <c r="C1" s="68"/>
      <c r="D1" s="69"/>
      <c r="E1" s="69"/>
      <c r="F1" s="69"/>
      <c r="G1" s="70"/>
      <c r="H1" s="70"/>
      <c r="I1" s="120"/>
      <c r="J1" s="120"/>
      <c r="K1" s="120"/>
      <c r="L1" s="120"/>
      <c r="M1" s="120"/>
    </row>
    <row r="2" spans="1:14" ht="18.75" x14ac:dyDescent="0.2">
      <c r="B2" s="73"/>
      <c r="C2" s="73"/>
      <c r="D2" s="73"/>
      <c r="E2" s="73"/>
      <c r="F2" s="73"/>
      <c r="G2" s="74"/>
      <c r="H2" s="74"/>
      <c r="I2" s="74"/>
      <c r="J2" s="75"/>
      <c r="K2" s="74"/>
      <c r="L2" s="74"/>
    </row>
    <row r="3" spans="1:14" ht="64.5" customHeight="1" x14ac:dyDescent="0.2">
      <c r="A3" s="121" t="s">
        <v>188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1:14" ht="18.75" x14ac:dyDescent="0.2">
      <c r="A4" s="122" t="s">
        <v>189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76"/>
    </row>
    <row r="5" spans="1:14" ht="51" customHeight="1" x14ac:dyDescent="0.2">
      <c r="A5" s="123" t="s">
        <v>2</v>
      </c>
      <c r="B5" s="123" t="s">
        <v>190</v>
      </c>
      <c r="C5" s="124" t="s">
        <v>53</v>
      </c>
      <c r="D5" s="126" t="s">
        <v>54</v>
      </c>
      <c r="E5" s="127"/>
      <c r="F5" s="123" t="s">
        <v>55</v>
      </c>
      <c r="G5" s="126" t="s">
        <v>56</v>
      </c>
      <c r="H5" s="128"/>
      <c r="I5" s="128"/>
      <c r="J5" s="128"/>
      <c r="K5" s="128"/>
      <c r="L5" s="127"/>
      <c r="M5" s="123" t="s">
        <v>8</v>
      </c>
    </row>
    <row r="6" spans="1:14" ht="63" x14ac:dyDescent="0.2">
      <c r="A6" s="123"/>
      <c r="B6" s="123"/>
      <c r="C6" s="125"/>
      <c r="D6" s="78" t="s">
        <v>57</v>
      </c>
      <c r="E6" s="77" t="s">
        <v>58</v>
      </c>
      <c r="F6" s="123"/>
      <c r="G6" s="77" t="s">
        <v>59</v>
      </c>
      <c r="H6" s="77" t="s">
        <v>60</v>
      </c>
      <c r="I6" s="77" t="s">
        <v>61</v>
      </c>
      <c r="J6" s="79" t="s">
        <v>191</v>
      </c>
      <c r="K6" s="77" t="s">
        <v>62</v>
      </c>
      <c r="L6" s="77" t="s">
        <v>63</v>
      </c>
      <c r="M6" s="123"/>
    </row>
    <row r="7" spans="1:14" x14ac:dyDescent="0.2">
      <c r="A7" s="80">
        <v>1</v>
      </c>
      <c r="B7" s="80">
        <v>2</v>
      </c>
      <c r="C7" s="80"/>
      <c r="D7" s="80">
        <v>4</v>
      </c>
      <c r="E7" s="80">
        <v>5</v>
      </c>
      <c r="F7" s="80">
        <v>6</v>
      </c>
      <c r="G7" s="80">
        <v>7</v>
      </c>
      <c r="H7" s="80">
        <v>8</v>
      </c>
      <c r="I7" s="80">
        <v>9</v>
      </c>
      <c r="J7" s="81"/>
      <c r="K7" s="80"/>
      <c r="L7" s="80"/>
      <c r="M7" s="80">
        <v>10</v>
      </c>
    </row>
    <row r="8" spans="1:14" x14ac:dyDescent="0.2">
      <c r="A8" s="80"/>
      <c r="B8" s="82" t="s">
        <v>192</v>
      </c>
      <c r="C8" s="82"/>
      <c r="D8" s="82"/>
      <c r="E8" s="82"/>
      <c r="F8" s="82"/>
      <c r="G8" s="82"/>
      <c r="H8" s="82"/>
      <c r="I8" s="82"/>
      <c r="J8" s="83"/>
      <c r="K8" s="82"/>
      <c r="L8" s="82"/>
      <c r="M8" s="82"/>
    </row>
    <row r="9" spans="1:14" ht="24" customHeight="1" x14ac:dyDescent="0.2">
      <c r="A9" s="77"/>
      <c r="B9" s="84" t="s">
        <v>23</v>
      </c>
      <c r="C9" s="84"/>
      <c r="D9" s="85"/>
      <c r="E9" s="85"/>
      <c r="F9" s="85">
        <v>1</v>
      </c>
      <c r="G9" s="86"/>
      <c r="H9" s="86"/>
      <c r="I9" s="86"/>
      <c r="J9" s="87"/>
      <c r="K9" s="86"/>
      <c r="L9" s="86"/>
      <c r="M9" s="88"/>
    </row>
    <row r="10" spans="1:14" ht="26.25" customHeight="1" x14ac:dyDescent="0.2">
      <c r="A10" s="129">
        <v>1</v>
      </c>
      <c r="B10" s="66" t="s">
        <v>37</v>
      </c>
      <c r="C10" s="89">
        <v>550</v>
      </c>
      <c r="D10" s="66">
        <v>425</v>
      </c>
      <c r="E10" s="90">
        <f>D10/C10*100</f>
        <v>77.272727272727266</v>
      </c>
      <c r="F10" s="132" t="s">
        <v>193</v>
      </c>
      <c r="G10" s="133">
        <f>SUM(D10:D12)</f>
        <v>1212</v>
      </c>
      <c r="H10" s="135">
        <f>G10/$C$10*100</f>
        <v>220.36363636363637</v>
      </c>
      <c r="I10" s="134" t="s">
        <v>174</v>
      </c>
      <c r="J10" s="136">
        <v>3.47</v>
      </c>
      <c r="K10" s="134">
        <v>1.6</v>
      </c>
      <c r="L10" s="134">
        <v>1.59</v>
      </c>
      <c r="M10" s="134"/>
    </row>
    <row r="11" spans="1:14" ht="26.25" customHeight="1" x14ac:dyDescent="0.2">
      <c r="A11" s="130"/>
      <c r="B11" s="66" t="s">
        <v>38</v>
      </c>
      <c r="C11" s="89">
        <v>550</v>
      </c>
      <c r="D11" s="66">
        <v>471</v>
      </c>
      <c r="E11" s="90">
        <f>D11/C11*100</f>
        <v>85.636363636363626</v>
      </c>
      <c r="F11" s="132"/>
      <c r="G11" s="134"/>
      <c r="H11" s="135"/>
      <c r="I11" s="134"/>
      <c r="J11" s="137"/>
      <c r="K11" s="134"/>
      <c r="L11" s="134"/>
      <c r="M11" s="134"/>
    </row>
    <row r="12" spans="1:14" ht="26.25" customHeight="1" x14ac:dyDescent="0.2">
      <c r="A12" s="131"/>
      <c r="B12" s="66" t="s">
        <v>39</v>
      </c>
      <c r="C12" s="89">
        <v>550</v>
      </c>
      <c r="D12" s="66">
        <v>316</v>
      </c>
      <c r="E12" s="90">
        <f>D12/C12*100</f>
        <v>57.45454545454546</v>
      </c>
      <c r="F12" s="132"/>
      <c r="G12" s="134"/>
      <c r="H12" s="135"/>
      <c r="I12" s="134"/>
      <c r="J12" s="138"/>
      <c r="K12" s="134"/>
      <c r="L12" s="134"/>
      <c r="M12" s="134"/>
    </row>
    <row r="13" spans="1:14" ht="26.25" customHeight="1" x14ac:dyDescent="0.2">
      <c r="A13" s="145">
        <v>2</v>
      </c>
      <c r="B13" s="66" t="s">
        <v>40</v>
      </c>
      <c r="C13" s="89">
        <v>550</v>
      </c>
      <c r="D13" s="66">
        <v>315</v>
      </c>
      <c r="E13" s="90">
        <f>D13/C13*100</f>
        <v>57.272727272727273</v>
      </c>
      <c r="F13" s="132" t="s">
        <v>194</v>
      </c>
      <c r="G13" s="148">
        <f>SUM(D13:D15)</f>
        <v>908</v>
      </c>
      <c r="H13" s="135">
        <f>G13/$C$10*100</f>
        <v>165.09090909090909</v>
      </c>
      <c r="I13" s="134" t="s">
        <v>175</v>
      </c>
      <c r="J13" s="136">
        <v>8.0459999999999994</v>
      </c>
      <c r="K13" s="134">
        <v>0.7</v>
      </c>
      <c r="L13" s="134">
        <v>0.8</v>
      </c>
      <c r="M13" s="134"/>
    </row>
    <row r="14" spans="1:14" ht="26.25" customHeight="1" x14ac:dyDescent="0.2">
      <c r="A14" s="146"/>
      <c r="B14" s="66" t="s">
        <v>41</v>
      </c>
      <c r="C14" s="89">
        <v>550</v>
      </c>
      <c r="D14" s="66">
        <v>185</v>
      </c>
      <c r="E14" s="90">
        <f>D14/C14*100</f>
        <v>33.636363636363633</v>
      </c>
      <c r="F14" s="132"/>
      <c r="G14" s="146"/>
      <c r="H14" s="135"/>
      <c r="I14" s="134"/>
      <c r="J14" s="137"/>
      <c r="K14" s="134"/>
      <c r="L14" s="134"/>
      <c r="M14" s="134"/>
    </row>
    <row r="15" spans="1:14" ht="26.25" customHeight="1" x14ac:dyDescent="0.2">
      <c r="A15" s="147"/>
      <c r="B15" s="66" t="s">
        <v>42</v>
      </c>
      <c r="C15" s="89">
        <v>550</v>
      </c>
      <c r="D15" s="66">
        <v>408</v>
      </c>
      <c r="E15" s="90">
        <f t="shared" ref="E15:E26" si="0">D15/C15*100</f>
        <v>74.181818181818187</v>
      </c>
      <c r="F15" s="132"/>
      <c r="G15" s="147"/>
      <c r="H15" s="135"/>
      <c r="I15" s="134"/>
      <c r="J15" s="138"/>
      <c r="K15" s="134"/>
      <c r="L15" s="134"/>
      <c r="M15" s="134"/>
    </row>
    <row r="16" spans="1:14" ht="26.25" customHeight="1" x14ac:dyDescent="0.2">
      <c r="A16" s="129">
        <v>3</v>
      </c>
      <c r="B16" s="66" t="s">
        <v>43</v>
      </c>
      <c r="C16" s="89">
        <v>550</v>
      </c>
      <c r="D16" s="67">
        <v>476</v>
      </c>
      <c r="E16" s="90">
        <f t="shared" si="0"/>
        <v>86.545454545454547</v>
      </c>
      <c r="F16" s="139" t="s">
        <v>195</v>
      </c>
      <c r="G16" s="141">
        <f>SUM(D16:D17)</f>
        <v>913</v>
      </c>
      <c r="H16" s="143">
        <f>G16/$C$10*100</f>
        <v>166</v>
      </c>
      <c r="I16" s="143" t="s">
        <v>176</v>
      </c>
      <c r="J16" s="136">
        <v>2.5665</v>
      </c>
      <c r="K16" s="143">
        <v>0.5</v>
      </c>
      <c r="L16" s="143">
        <v>2.81</v>
      </c>
      <c r="M16" s="143"/>
    </row>
    <row r="17" spans="1:17" ht="26.25" customHeight="1" x14ac:dyDescent="0.2">
      <c r="A17" s="131"/>
      <c r="B17" s="66" t="s">
        <v>44</v>
      </c>
      <c r="C17" s="89">
        <v>550</v>
      </c>
      <c r="D17" s="66">
        <v>437</v>
      </c>
      <c r="E17" s="90">
        <f t="shared" si="0"/>
        <v>79.454545454545453</v>
      </c>
      <c r="F17" s="140"/>
      <c r="G17" s="142"/>
      <c r="H17" s="144"/>
      <c r="I17" s="144"/>
      <c r="J17" s="138"/>
      <c r="K17" s="144"/>
      <c r="L17" s="144"/>
      <c r="M17" s="144"/>
    </row>
    <row r="18" spans="1:17" ht="26.25" customHeight="1" x14ac:dyDescent="0.2">
      <c r="A18" s="129">
        <v>4</v>
      </c>
      <c r="B18" s="66" t="s">
        <v>45</v>
      </c>
      <c r="C18" s="89">
        <v>550</v>
      </c>
      <c r="D18" s="66">
        <v>503</v>
      </c>
      <c r="E18" s="90">
        <f t="shared" si="0"/>
        <v>91.454545454545453</v>
      </c>
      <c r="F18" s="139" t="s">
        <v>196</v>
      </c>
      <c r="G18" s="141">
        <f>SUM(D18:D19)</f>
        <v>882</v>
      </c>
      <c r="H18" s="143">
        <f>G18/$C$10*100</f>
        <v>160.36363636363635</v>
      </c>
      <c r="I18" s="143" t="s">
        <v>177</v>
      </c>
      <c r="J18" s="136">
        <v>8.5367709999999999</v>
      </c>
      <c r="K18" s="149">
        <v>0.8</v>
      </c>
      <c r="L18" s="149">
        <v>3.28</v>
      </c>
      <c r="M18" s="149"/>
    </row>
    <row r="19" spans="1:17" ht="26.25" customHeight="1" x14ac:dyDescent="0.2">
      <c r="A19" s="131"/>
      <c r="B19" s="66" t="s">
        <v>46</v>
      </c>
      <c r="C19" s="89">
        <v>550</v>
      </c>
      <c r="D19" s="66">
        <v>379</v>
      </c>
      <c r="E19" s="90">
        <f t="shared" si="0"/>
        <v>68.909090909090907</v>
      </c>
      <c r="F19" s="140"/>
      <c r="G19" s="142"/>
      <c r="H19" s="144"/>
      <c r="I19" s="144"/>
      <c r="J19" s="138"/>
      <c r="K19" s="142"/>
      <c r="L19" s="142"/>
      <c r="M19" s="142"/>
    </row>
    <row r="20" spans="1:17" ht="26.25" customHeight="1" x14ac:dyDescent="0.2">
      <c r="A20" s="145">
        <v>5</v>
      </c>
      <c r="B20" s="66" t="s">
        <v>47</v>
      </c>
      <c r="C20" s="89">
        <v>550</v>
      </c>
      <c r="D20" s="66">
        <v>676</v>
      </c>
      <c r="E20" s="90">
        <f t="shared" si="0"/>
        <v>122.90909090909091</v>
      </c>
      <c r="F20" s="139" t="s">
        <v>197</v>
      </c>
      <c r="G20" s="148">
        <f>SUM(D20:D21)</f>
        <v>1361</v>
      </c>
      <c r="H20" s="150">
        <f>G20/$C$10*100</f>
        <v>247.45454545454547</v>
      </c>
      <c r="I20" s="143" t="s">
        <v>178</v>
      </c>
      <c r="J20" s="152">
        <v>6.730111</v>
      </c>
      <c r="K20" s="145">
        <v>1.5</v>
      </c>
      <c r="L20" s="145">
        <v>1.83</v>
      </c>
      <c r="M20" s="145"/>
    </row>
    <row r="21" spans="1:17" ht="26.25" customHeight="1" x14ac:dyDescent="0.2">
      <c r="A21" s="147"/>
      <c r="B21" s="66" t="s">
        <v>48</v>
      </c>
      <c r="C21" s="89">
        <v>550</v>
      </c>
      <c r="D21" s="66">
        <v>685</v>
      </c>
      <c r="E21" s="90">
        <f t="shared" si="0"/>
        <v>124.54545454545453</v>
      </c>
      <c r="F21" s="140"/>
      <c r="G21" s="147"/>
      <c r="H21" s="151"/>
      <c r="I21" s="144"/>
      <c r="J21" s="153"/>
      <c r="K21" s="147"/>
      <c r="L21" s="147"/>
      <c r="M21" s="147"/>
    </row>
    <row r="22" spans="1:17" ht="26.25" customHeight="1" x14ac:dyDescent="0.2">
      <c r="A22" s="145">
        <v>6</v>
      </c>
      <c r="B22" s="66" t="s">
        <v>36</v>
      </c>
      <c r="C22" s="89">
        <v>550</v>
      </c>
      <c r="D22" s="66">
        <v>547</v>
      </c>
      <c r="E22" s="90">
        <f t="shared" si="0"/>
        <v>99.454545454545453</v>
      </c>
      <c r="F22" s="139" t="s">
        <v>198</v>
      </c>
      <c r="G22" s="148">
        <f>SUM(D22:D23)</f>
        <v>1140</v>
      </c>
      <c r="H22" s="150">
        <f>G22/$C$10*100</f>
        <v>207.27272727272728</v>
      </c>
      <c r="I22" s="143" t="s">
        <v>179</v>
      </c>
      <c r="J22" s="152">
        <v>0.70077999999999996</v>
      </c>
      <c r="K22" s="145">
        <v>0.6</v>
      </c>
      <c r="L22" s="145">
        <v>1.95</v>
      </c>
      <c r="M22" s="145"/>
    </row>
    <row r="23" spans="1:17" ht="26.25" customHeight="1" x14ac:dyDescent="0.2">
      <c r="A23" s="147"/>
      <c r="B23" s="66" t="s">
        <v>49</v>
      </c>
      <c r="C23" s="89">
        <v>550</v>
      </c>
      <c r="D23" s="66">
        <v>593</v>
      </c>
      <c r="E23" s="90">
        <f t="shared" si="0"/>
        <v>107.81818181818181</v>
      </c>
      <c r="F23" s="140"/>
      <c r="G23" s="147"/>
      <c r="H23" s="151"/>
      <c r="I23" s="144"/>
      <c r="J23" s="153"/>
      <c r="K23" s="147"/>
      <c r="L23" s="147"/>
      <c r="M23" s="147"/>
    </row>
    <row r="24" spans="1:17" ht="89.25" customHeight="1" x14ac:dyDescent="0.2">
      <c r="A24" s="92">
        <v>7</v>
      </c>
      <c r="B24" s="66" t="s">
        <v>50</v>
      </c>
      <c r="C24" s="89">
        <v>550</v>
      </c>
      <c r="D24" s="66">
        <v>777</v>
      </c>
      <c r="E24" s="90">
        <f t="shared" si="0"/>
        <v>141.27272727272728</v>
      </c>
      <c r="F24" s="93" t="s">
        <v>199</v>
      </c>
      <c r="G24" s="94">
        <v>1143</v>
      </c>
      <c r="H24" s="95">
        <f>G24*100/C24</f>
        <v>207.81818181818181</v>
      </c>
      <c r="I24" s="91" t="s">
        <v>180</v>
      </c>
      <c r="J24" s="96">
        <v>4.4859400000000003</v>
      </c>
      <c r="K24" s="92">
        <v>1.5</v>
      </c>
      <c r="L24" s="92">
        <v>3.2</v>
      </c>
      <c r="M24" s="88"/>
      <c r="Q24" s="97"/>
    </row>
    <row r="25" spans="1:17" ht="48.75" customHeight="1" x14ac:dyDescent="0.2">
      <c r="A25" s="145">
        <v>8</v>
      </c>
      <c r="B25" s="66" t="s">
        <v>51</v>
      </c>
      <c r="C25" s="89">
        <v>550</v>
      </c>
      <c r="D25" s="66">
        <v>747</v>
      </c>
      <c r="E25" s="90">
        <f t="shared" si="0"/>
        <v>135.81818181818181</v>
      </c>
      <c r="F25" s="154" t="s">
        <v>200</v>
      </c>
      <c r="G25" s="148">
        <v>1025</v>
      </c>
      <c r="H25" s="150">
        <f t="shared" ref="H25:H26" si="1">G25*100/C25</f>
        <v>186.36363636363637</v>
      </c>
      <c r="I25" s="143" t="s">
        <v>181</v>
      </c>
      <c r="J25" s="152">
        <v>5.48508</v>
      </c>
      <c r="K25" s="145">
        <v>0.5</v>
      </c>
      <c r="L25" s="145">
        <v>3</v>
      </c>
      <c r="M25" s="145"/>
    </row>
    <row r="26" spans="1:17" ht="51" customHeight="1" x14ac:dyDescent="0.2">
      <c r="A26" s="147"/>
      <c r="B26" s="66" t="s">
        <v>52</v>
      </c>
      <c r="C26" s="89">
        <v>550</v>
      </c>
      <c r="D26" s="66">
        <v>644</v>
      </c>
      <c r="E26" s="90">
        <f t="shared" si="0"/>
        <v>117.09090909090909</v>
      </c>
      <c r="F26" s="155"/>
      <c r="G26" s="147"/>
      <c r="H26" s="151">
        <f t="shared" si="1"/>
        <v>0</v>
      </c>
      <c r="I26" s="144"/>
      <c r="J26" s="153"/>
      <c r="K26" s="147"/>
      <c r="L26" s="147"/>
      <c r="M26" s="147"/>
    </row>
    <row r="28" spans="1:17" x14ac:dyDescent="0.2">
      <c r="D28" s="97"/>
      <c r="E28" s="97"/>
      <c r="F28" s="97"/>
      <c r="G28" s="97"/>
      <c r="H28" s="97"/>
    </row>
    <row r="29" spans="1:17" x14ac:dyDescent="0.2">
      <c r="D29" s="97"/>
      <c r="G29" s="99"/>
    </row>
  </sheetData>
  <mergeCells count="74">
    <mergeCell ref="A25:A26"/>
    <mergeCell ref="F25:F26"/>
    <mergeCell ref="G25:G26"/>
    <mergeCell ref="H25:H26"/>
    <mergeCell ref="I25:I26"/>
    <mergeCell ref="A22:A23"/>
    <mergeCell ref="F22:F23"/>
    <mergeCell ref="G22:G23"/>
    <mergeCell ref="H22:H23"/>
    <mergeCell ref="I22:I23"/>
    <mergeCell ref="J20:J21"/>
    <mergeCell ref="K20:K21"/>
    <mergeCell ref="L20:L21"/>
    <mergeCell ref="M20:M21"/>
    <mergeCell ref="J25:J26"/>
    <mergeCell ref="K25:K26"/>
    <mergeCell ref="J22:J23"/>
    <mergeCell ref="L25:L26"/>
    <mergeCell ref="M25:M26"/>
    <mergeCell ref="K22:K23"/>
    <mergeCell ref="L22:L23"/>
    <mergeCell ref="M22:M23"/>
    <mergeCell ref="A20:A21"/>
    <mergeCell ref="F20:F21"/>
    <mergeCell ref="G20:G21"/>
    <mergeCell ref="H20:H21"/>
    <mergeCell ref="I20:I21"/>
    <mergeCell ref="L16:L17"/>
    <mergeCell ref="M16:M17"/>
    <mergeCell ref="A18:A19"/>
    <mergeCell ref="F18:F19"/>
    <mergeCell ref="G18:G19"/>
    <mergeCell ref="H18:H19"/>
    <mergeCell ref="I18:I19"/>
    <mergeCell ref="J18:J19"/>
    <mergeCell ref="K18:K19"/>
    <mergeCell ref="L18:L19"/>
    <mergeCell ref="M18:M19"/>
    <mergeCell ref="J16:J17"/>
    <mergeCell ref="K16:K17"/>
    <mergeCell ref="A13:A15"/>
    <mergeCell ref="F13:F15"/>
    <mergeCell ref="G13:G15"/>
    <mergeCell ref="H13:H15"/>
    <mergeCell ref="I13:I15"/>
    <mergeCell ref="A16:A17"/>
    <mergeCell ref="F16:F17"/>
    <mergeCell ref="G16:G17"/>
    <mergeCell ref="H16:H17"/>
    <mergeCell ref="I16:I17"/>
    <mergeCell ref="J10:J12"/>
    <mergeCell ref="K10:K12"/>
    <mergeCell ref="L10:L12"/>
    <mergeCell ref="M10:M12"/>
    <mergeCell ref="K13:K15"/>
    <mergeCell ref="L13:L15"/>
    <mergeCell ref="M13:M15"/>
    <mergeCell ref="J13:J15"/>
    <mergeCell ref="A10:A12"/>
    <mergeCell ref="F10:F12"/>
    <mergeCell ref="G10:G12"/>
    <mergeCell ref="H10:H12"/>
    <mergeCell ref="I10:I12"/>
    <mergeCell ref="A1:B1"/>
    <mergeCell ref="I1:M1"/>
    <mergeCell ref="A3:M3"/>
    <mergeCell ref="A4:M4"/>
    <mergeCell ref="A5:A6"/>
    <mergeCell ref="B5:B6"/>
    <mergeCell ref="C5:C6"/>
    <mergeCell ref="D5:E5"/>
    <mergeCell ref="F5:F6"/>
    <mergeCell ref="G5:L5"/>
    <mergeCell ref="M5:M6"/>
  </mergeCells>
  <pageMargins left="0.28000000000000003" right="0.26" top="0.32" bottom="0.39" header="0.2" footer="0.2"/>
  <pageSetup paperSize="9" scale="96" fitToHeight="0" orientation="landscape" r:id="rId1"/>
  <headerFooter>
    <oddFooter>&amp;C&amp;P/&amp;N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7"/>
  <sheetViews>
    <sheetView tabSelected="1" topLeftCell="D1" zoomScale="60" zoomScaleNormal="60" workbookViewId="0">
      <pane ySplit="8" topLeftCell="A9" activePane="bottomLeft" state="frozen"/>
      <selection pane="bottomLeft" activeCell="P15" sqref="P15"/>
    </sheetView>
  </sheetViews>
  <sheetFormatPr defaultColWidth="10.109375" defaultRowHeight="15" customHeight="1" x14ac:dyDescent="0.2"/>
  <cols>
    <col min="1" max="1" width="5.33203125" customWidth="1"/>
    <col min="2" max="2" width="18.109375" customWidth="1"/>
    <col min="3" max="3" width="23.44140625" customWidth="1"/>
    <col min="4" max="4" width="9" customWidth="1"/>
    <col min="5" max="5" width="11.6640625" customWidth="1"/>
    <col min="6" max="6" width="9.88671875" customWidth="1"/>
    <col min="7" max="7" width="8.77734375" customWidth="1"/>
    <col min="8" max="8" width="11.6640625" customWidth="1"/>
    <col min="9" max="9" width="6.6640625" customWidth="1"/>
    <col min="10" max="10" width="7.5546875" customWidth="1"/>
    <col min="11" max="11" width="8.21875" customWidth="1"/>
    <col min="12" max="12" width="8.109375" customWidth="1"/>
    <col min="13" max="13" width="10.21875" customWidth="1"/>
    <col min="14" max="14" width="11.109375" customWidth="1"/>
    <col min="15" max="15" width="9.6640625" customWidth="1"/>
    <col min="16" max="16" width="6.6640625" customWidth="1"/>
    <col min="17" max="17" width="12.44140625" customWidth="1"/>
    <col min="18" max="27" width="7.6640625" customWidth="1"/>
  </cols>
  <sheetData>
    <row r="1" spans="1:19" ht="39" customHeight="1" x14ac:dyDescent="0.2">
      <c r="A1" s="159" t="s">
        <v>187</v>
      </c>
      <c r="B1" s="171"/>
      <c r="C1" s="171"/>
      <c r="D1" s="171"/>
      <c r="E1" s="1"/>
      <c r="F1" s="1"/>
      <c r="G1" s="1"/>
      <c r="H1" s="1"/>
      <c r="I1" s="1"/>
      <c r="J1" s="1"/>
      <c r="K1" s="24"/>
      <c r="L1" s="25"/>
      <c r="M1" s="25"/>
      <c r="N1" s="25"/>
      <c r="O1" s="25"/>
      <c r="P1" s="25"/>
      <c r="Q1" s="172" t="s">
        <v>64</v>
      </c>
      <c r="R1" s="171"/>
    </row>
    <row r="2" spans="1:19" ht="15.75" customHeight="1" x14ac:dyDescent="0.2">
      <c r="A2" s="2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9" ht="64.5" customHeight="1" x14ac:dyDescent="0.2">
      <c r="A3" s="173" t="s">
        <v>216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</row>
    <row r="4" spans="1:19" ht="15.75" customHeight="1" x14ac:dyDescent="0.2">
      <c r="A4" s="174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22"/>
      <c r="S4" s="22"/>
    </row>
    <row r="5" spans="1:19" ht="29.25" customHeight="1" x14ac:dyDescent="0.2">
      <c r="A5" s="175" t="s">
        <v>2</v>
      </c>
      <c r="B5" s="175" t="s">
        <v>65</v>
      </c>
      <c r="C5" s="175" t="s">
        <v>209</v>
      </c>
      <c r="D5" s="178" t="s">
        <v>66</v>
      </c>
      <c r="E5" s="179"/>
      <c r="F5" s="179"/>
      <c r="G5" s="179"/>
      <c r="H5" s="180"/>
      <c r="I5" s="178" t="s">
        <v>67</v>
      </c>
      <c r="J5" s="179"/>
      <c r="K5" s="179"/>
      <c r="L5" s="179"/>
      <c r="M5" s="179"/>
      <c r="N5" s="179"/>
      <c r="O5" s="180"/>
      <c r="P5" s="178" t="s">
        <v>68</v>
      </c>
      <c r="Q5" s="180"/>
      <c r="R5" s="181" t="s">
        <v>8</v>
      </c>
    </row>
    <row r="6" spans="1:19" ht="33" customHeight="1" x14ac:dyDescent="0.2">
      <c r="A6" s="176"/>
      <c r="B6" s="176"/>
      <c r="C6" s="176"/>
      <c r="D6" s="175" t="s">
        <v>13</v>
      </c>
      <c r="E6" s="175" t="s">
        <v>210</v>
      </c>
      <c r="F6" s="178" t="s">
        <v>211</v>
      </c>
      <c r="G6" s="180"/>
      <c r="H6" s="175" t="s">
        <v>212</v>
      </c>
      <c r="I6" s="175" t="s">
        <v>13</v>
      </c>
      <c r="J6" s="178" t="s">
        <v>211</v>
      </c>
      <c r="K6" s="179"/>
      <c r="L6" s="179"/>
      <c r="M6" s="179"/>
      <c r="N6" s="180"/>
      <c r="O6" s="175" t="s">
        <v>212</v>
      </c>
      <c r="P6" s="175" t="s">
        <v>13</v>
      </c>
      <c r="Q6" s="175" t="s">
        <v>69</v>
      </c>
      <c r="R6" s="176"/>
    </row>
    <row r="7" spans="1:19" ht="80.25" customHeight="1" x14ac:dyDescent="0.2">
      <c r="A7" s="177"/>
      <c r="B7" s="177"/>
      <c r="C7" s="177"/>
      <c r="D7" s="177"/>
      <c r="E7" s="177"/>
      <c r="F7" s="23" t="s">
        <v>213</v>
      </c>
      <c r="G7" s="23" t="s">
        <v>70</v>
      </c>
      <c r="H7" s="177"/>
      <c r="I7" s="177"/>
      <c r="J7" s="23" t="s">
        <v>71</v>
      </c>
      <c r="K7" s="23" t="s">
        <v>214</v>
      </c>
      <c r="L7" s="23" t="s">
        <v>70</v>
      </c>
      <c r="M7" s="23" t="s">
        <v>215</v>
      </c>
      <c r="N7" s="23" t="s">
        <v>72</v>
      </c>
      <c r="O7" s="177"/>
      <c r="P7" s="177"/>
      <c r="Q7" s="177"/>
      <c r="R7" s="177"/>
    </row>
    <row r="8" spans="1:19" ht="15.75" customHeight="1" x14ac:dyDescent="0.2">
      <c r="A8" s="27">
        <v>1</v>
      </c>
      <c r="B8" s="27">
        <v>2</v>
      </c>
      <c r="C8" s="27">
        <v>3</v>
      </c>
      <c r="D8" s="27">
        <v>4</v>
      </c>
      <c r="E8" s="27">
        <v>5</v>
      </c>
      <c r="F8" s="27">
        <v>6</v>
      </c>
      <c r="G8" s="27">
        <v>7</v>
      </c>
      <c r="H8" s="27">
        <v>8</v>
      </c>
      <c r="I8" s="27">
        <v>9</v>
      </c>
      <c r="J8" s="27">
        <v>10</v>
      </c>
      <c r="K8" s="27">
        <v>11</v>
      </c>
      <c r="L8" s="27">
        <v>12</v>
      </c>
      <c r="M8" s="27">
        <v>13</v>
      </c>
      <c r="N8" s="27">
        <v>14</v>
      </c>
      <c r="O8" s="27">
        <v>15</v>
      </c>
      <c r="P8" s="27">
        <v>16</v>
      </c>
      <c r="Q8" s="27">
        <v>17</v>
      </c>
      <c r="R8" s="27">
        <v>18</v>
      </c>
    </row>
    <row r="9" spans="1:19" ht="30" customHeight="1" x14ac:dyDescent="0.2">
      <c r="A9" s="33">
        <v>4</v>
      </c>
      <c r="B9" s="28" t="s">
        <v>23</v>
      </c>
      <c r="C9" s="35">
        <v>8</v>
      </c>
      <c r="D9" s="34">
        <f>SUM(D10:D17)</f>
        <v>176</v>
      </c>
      <c r="E9" s="34">
        <f t="shared" ref="E9:Q9" si="0">SUM(E10:E17)</f>
        <v>0</v>
      </c>
      <c r="F9" s="34">
        <f t="shared" si="0"/>
        <v>17</v>
      </c>
      <c r="G9" s="34">
        <f t="shared" si="0"/>
        <v>17</v>
      </c>
      <c r="H9" s="34">
        <f t="shared" si="0"/>
        <v>142</v>
      </c>
      <c r="I9" s="34">
        <f t="shared" si="0"/>
        <v>157</v>
      </c>
      <c r="J9" s="34">
        <f t="shared" si="0"/>
        <v>0</v>
      </c>
      <c r="K9" s="34">
        <f t="shared" si="0"/>
        <v>7</v>
      </c>
      <c r="L9" s="34">
        <f t="shared" si="0"/>
        <v>8</v>
      </c>
      <c r="M9" s="34">
        <f t="shared" si="0"/>
        <v>0</v>
      </c>
      <c r="N9" s="34">
        <f t="shared" si="0"/>
        <v>0</v>
      </c>
      <c r="O9" s="34">
        <f t="shared" si="0"/>
        <v>142</v>
      </c>
      <c r="P9" s="34">
        <f t="shared" si="0"/>
        <v>19</v>
      </c>
      <c r="Q9" s="34">
        <f t="shared" si="0"/>
        <v>19</v>
      </c>
      <c r="R9" s="34"/>
    </row>
    <row r="10" spans="1:19" ht="30" customHeight="1" x14ac:dyDescent="0.2">
      <c r="A10" s="31"/>
      <c r="B10" s="30"/>
      <c r="C10" s="29" t="s">
        <v>174</v>
      </c>
      <c r="D10" s="32">
        <f t="shared" ref="D10:D17" si="1">E10+F10+G10+H10</f>
        <v>30</v>
      </c>
      <c r="E10" s="32"/>
      <c r="F10" s="32">
        <v>3</v>
      </c>
      <c r="G10" s="32">
        <v>3</v>
      </c>
      <c r="H10" s="32">
        <v>24</v>
      </c>
      <c r="I10" s="32">
        <f t="shared" ref="I10:I17" si="2">J10+K10+L10+M10+N10+O10</f>
        <v>26</v>
      </c>
      <c r="J10" s="32">
        <v>0</v>
      </c>
      <c r="K10" s="32">
        <v>1</v>
      </c>
      <c r="L10" s="32">
        <v>1</v>
      </c>
      <c r="M10" s="32"/>
      <c r="N10" s="32"/>
      <c r="O10" s="36">
        <v>24</v>
      </c>
      <c r="P10" s="32">
        <f t="shared" ref="P10:P17" si="3">D10-I10</f>
        <v>4</v>
      </c>
      <c r="Q10" s="32">
        <v>4</v>
      </c>
      <c r="R10" s="32"/>
    </row>
    <row r="11" spans="1:19" ht="30" customHeight="1" x14ac:dyDescent="0.2">
      <c r="A11" s="31"/>
      <c r="B11" s="30"/>
      <c r="C11" s="29" t="s">
        <v>175</v>
      </c>
      <c r="D11" s="32">
        <f t="shared" si="1"/>
        <v>30</v>
      </c>
      <c r="E11" s="32"/>
      <c r="F11" s="32">
        <v>3</v>
      </c>
      <c r="G11" s="32">
        <v>3</v>
      </c>
      <c r="H11" s="32">
        <v>24</v>
      </c>
      <c r="I11" s="32">
        <f t="shared" si="2"/>
        <v>26</v>
      </c>
      <c r="J11" s="32">
        <v>0</v>
      </c>
      <c r="K11" s="32">
        <v>1</v>
      </c>
      <c r="L11" s="32">
        <v>1</v>
      </c>
      <c r="M11" s="32"/>
      <c r="N11" s="32"/>
      <c r="O11" s="36">
        <v>24</v>
      </c>
      <c r="P11" s="32">
        <f t="shared" si="3"/>
        <v>4</v>
      </c>
      <c r="Q11" s="32">
        <v>4</v>
      </c>
      <c r="R11" s="32"/>
    </row>
    <row r="12" spans="1:19" ht="30" customHeight="1" x14ac:dyDescent="0.2">
      <c r="A12" s="31"/>
      <c r="B12" s="30"/>
      <c r="C12" s="29" t="s">
        <v>176</v>
      </c>
      <c r="D12" s="32">
        <f t="shared" si="1"/>
        <v>20</v>
      </c>
      <c r="E12" s="32"/>
      <c r="F12" s="32">
        <v>2</v>
      </c>
      <c r="G12" s="32">
        <v>2</v>
      </c>
      <c r="H12" s="32">
        <v>16</v>
      </c>
      <c r="I12" s="32">
        <f t="shared" si="2"/>
        <v>18</v>
      </c>
      <c r="J12" s="32">
        <v>0</v>
      </c>
      <c r="K12" s="32">
        <v>1</v>
      </c>
      <c r="L12" s="32">
        <v>1</v>
      </c>
      <c r="M12" s="32"/>
      <c r="N12" s="32"/>
      <c r="O12" s="36">
        <v>16</v>
      </c>
      <c r="P12" s="32">
        <f t="shared" si="3"/>
        <v>2</v>
      </c>
      <c r="Q12" s="32">
        <v>2</v>
      </c>
      <c r="R12" s="32"/>
    </row>
    <row r="13" spans="1:19" ht="30" customHeight="1" x14ac:dyDescent="0.2">
      <c r="A13" s="31"/>
      <c r="B13" s="30"/>
      <c r="C13" s="29" t="s">
        <v>177</v>
      </c>
      <c r="D13" s="32">
        <f t="shared" si="1"/>
        <v>19</v>
      </c>
      <c r="E13" s="32"/>
      <c r="F13" s="32">
        <v>2</v>
      </c>
      <c r="G13" s="32">
        <v>2</v>
      </c>
      <c r="H13" s="32">
        <v>15</v>
      </c>
      <c r="I13" s="32">
        <f t="shared" si="2"/>
        <v>16</v>
      </c>
      <c r="J13" s="32">
        <v>0</v>
      </c>
      <c r="K13" s="32">
        <v>0</v>
      </c>
      <c r="L13" s="32">
        <v>1</v>
      </c>
      <c r="M13" s="32"/>
      <c r="N13" s="32"/>
      <c r="O13" s="36">
        <v>15</v>
      </c>
      <c r="P13" s="32">
        <f t="shared" si="3"/>
        <v>3</v>
      </c>
      <c r="Q13" s="32">
        <v>3</v>
      </c>
      <c r="R13" s="32"/>
    </row>
    <row r="14" spans="1:19" ht="30" customHeight="1" x14ac:dyDescent="0.2">
      <c r="A14" s="31"/>
      <c r="B14" s="30"/>
      <c r="C14" s="29" t="s">
        <v>178</v>
      </c>
      <c r="D14" s="32">
        <f t="shared" si="1"/>
        <v>24</v>
      </c>
      <c r="E14" s="32"/>
      <c r="F14" s="32">
        <v>2</v>
      </c>
      <c r="G14" s="32">
        <v>2</v>
      </c>
      <c r="H14" s="32">
        <v>20</v>
      </c>
      <c r="I14" s="32">
        <f t="shared" si="2"/>
        <v>22</v>
      </c>
      <c r="J14" s="32">
        <v>0</v>
      </c>
      <c r="K14" s="32">
        <v>1</v>
      </c>
      <c r="L14" s="32">
        <v>1</v>
      </c>
      <c r="M14" s="32"/>
      <c r="N14" s="32"/>
      <c r="O14" s="36">
        <v>20</v>
      </c>
      <c r="P14" s="32">
        <f t="shared" si="3"/>
        <v>2</v>
      </c>
      <c r="Q14" s="32">
        <v>2</v>
      </c>
      <c r="R14" s="32"/>
    </row>
    <row r="15" spans="1:19" ht="30" customHeight="1" x14ac:dyDescent="0.2">
      <c r="A15" s="31"/>
      <c r="B15" s="30"/>
      <c r="C15" s="29" t="s">
        <v>179</v>
      </c>
      <c r="D15" s="32">
        <f t="shared" si="1"/>
        <v>21</v>
      </c>
      <c r="E15" s="32"/>
      <c r="F15" s="32">
        <v>2</v>
      </c>
      <c r="G15" s="32">
        <v>2</v>
      </c>
      <c r="H15" s="32">
        <v>17</v>
      </c>
      <c r="I15" s="32">
        <f t="shared" si="2"/>
        <v>19</v>
      </c>
      <c r="J15" s="32">
        <v>0</v>
      </c>
      <c r="K15" s="32">
        <v>1</v>
      </c>
      <c r="L15" s="32">
        <v>1</v>
      </c>
      <c r="M15" s="32"/>
      <c r="N15" s="32"/>
      <c r="O15" s="36">
        <v>17</v>
      </c>
      <c r="P15" s="32">
        <f t="shared" si="3"/>
        <v>2</v>
      </c>
      <c r="Q15" s="32">
        <v>2</v>
      </c>
      <c r="R15" s="32"/>
    </row>
    <row r="16" spans="1:19" ht="30" customHeight="1" x14ac:dyDescent="0.2">
      <c r="A16" s="31"/>
      <c r="B16" s="30"/>
      <c r="C16" s="29" t="s">
        <v>180</v>
      </c>
      <c r="D16" s="32">
        <f t="shared" si="1"/>
        <v>11</v>
      </c>
      <c r="E16" s="32"/>
      <c r="F16" s="32">
        <v>2</v>
      </c>
      <c r="G16" s="32">
        <v>1</v>
      </c>
      <c r="H16" s="32">
        <v>8</v>
      </c>
      <c r="I16" s="32">
        <f t="shared" si="2"/>
        <v>10</v>
      </c>
      <c r="J16" s="32">
        <v>0</v>
      </c>
      <c r="K16" s="32">
        <v>1</v>
      </c>
      <c r="L16" s="32">
        <v>1</v>
      </c>
      <c r="M16" s="32"/>
      <c r="N16" s="32"/>
      <c r="O16" s="36">
        <v>8</v>
      </c>
      <c r="P16" s="32">
        <f t="shared" si="3"/>
        <v>1</v>
      </c>
      <c r="Q16" s="32">
        <v>1</v>
      </c>
      <c r="R16" s="32"/>
    </row>
    <row r="17" spans="1:18" ht="30" customHeight="1" x14ac:dyDescent="0.2">
      <c r="A17" s="31"/>
      <c r="B17" s="30"/>
      <c r="C17" s="29" t="s">
        <v>181</v>
      </c>
      <c r="D17" s="32">
        <f t="shared" si="1"/>
        <v>21</v>
      </c>
      <c r="E17" s="32"/>
      <c r="F17" s="32">
        <v>1</v>
      </c>
      <c r="G17" s="32">
        <v>2</v>
      </c>
      <c r="H17" s="32">
        <v>18</v>
      </c>
      <c r="I17" s="32">
        <f t="shared" si="2"/>
        <v>20</v>
      </c>
      <c r="J17" s="32">
        <v>0</v>
      </c>
      <c r="K17" s="32">
        <v>1</v>
      </c>
      <c r="L17" s="32">
        <v>1</v>
      </c>
      <c r="M17" s="32"/>
      <c r="N17" s="32"/>
      <c r="O17" s="36">
        <v>18</v>
      </c>
      <c r="P17" s="32">
        <f t="shared" si="3"/>
        <v>1</v>
      </c>
      <c r="Q17" s="32">
        <v>1</v>
      </c>
      <c r="R17" s="32"/>
    </row>
  </sheetData>
  <mergeCells count="20">
    <mergeCell ref="F6:G6"/>
    <mergeCell ref="H6:H7"/>
    <mergeCell ref="I6:I7"/>
    <mergeCell ref="J6:N6"/>
    <mergeCell ref="A1:D1"/>
    <mergeCell ref="Q1:R1"/>
    <mergeCell ref="A3:R3"/>
    <mergeCell ref="A4:Q4"/>
    <mergeCell ref="A5:A7"/>
    <mergeCell ref="B5:B7"/>
    <mergeCell ref="C5:C7"/>
    <mergeCell ref="O6:O7"/>
    <mergeCell ref="D5:H5"/>
    <mergeCell ref="I5:O5"/>
    <mergeCell ref="P5:Q5"/>
    <mergeCell ref="R5:R7"/>
    <mergeCell ref="P6:P7"/>
    <mergeCell ref="Q6:Q7"/>
    <mergeCell ref="D6:D7"/>
    <mergeCell ref="E6:E7"/>
  </mergeCells>
  <phoneticPr fontId="33" type="noConversion"/>
  <pageMargins left="0.70866141732283472" right="0.70866141732283472" top="0.74803149606299213" bottom="0.74803149606299213" header="0" footer="0"/>
  <pageSetup paperSize="9" scale="7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172AC-CDF0-427C-85B2-17463A4FCDFD}">
  <dimension ref="A3:T185"/>
  <sheetViews>
    <sheetView topLeftCell="A66" workbookViewId="0">
      <selection activeCell="R74" sqref="R74"/>
    </sheetView>
  </sheetViews>
  <sheetFormatPr defaultColWidth="6.88671875" defaultRowHeight="15.75" x14ac:dyDescent="0.25"/>
  <cols>
    <col min="1" max="1" width="2.6640625" style="48" bestFit="1" customWidth="1"/>
    <col min="2" max="2" width="19.109375" style="48" customWidth="1"/>
    <col min="3" max="3" width="9.88671875" style="48" customWidth="1"/>
    <col min="4" max="4" width="13.5546875" style="48" customWidth="1"/>
    <col min="5" max="5" width="0.109375" style="48" customWidth="1"/>
    <col min="6" max="7" width="6.88671875" style="48" hidden="1" customWidth="1"/>
    <col min="8" max="8" width="15.33203125" style="48" hidden="1" customWidth="1"/>
    <col min="9" max="11" width="6.88671875" style="48"/>
    <col min="12" max="12" width="8.109375" style="48" customWidth="1"/>
    <col min="13" max="15" width="6.88671875" style="48"/>
    <col min="16" max="16" width="2.5546875" style="48" customWidth="1"/>
    <col min="17" max="19" width="6.88671875" style="48"/>
    <col min="20" max="20" width="0.6640625" style="48" customWidth="1"/>
    <col min="21" max="16384" width="6.88671875" style="48"/>
  </cols>
  <sheetData>
    <row r="3" spans="1:12" x14ac:dyDescent="0.25">
      <c r="A3" s="47" t="s">
        <v>73</v>
      </c>
      <c r="B3" s="47" t="s">
        <v>74</v>
      </c>
      <c r="C3" s="47" t="s">
        <v>75</v>
      </c>
      <c r="D3" s="47" t="s">
        <v>76</v>
      </c>
    </row>
    <row r="4" spans="1:12" s="50" customFormat="1" x14ac:dyDescent="0.25">
      <c r="A4" s="49">
        <v>1</v>
      </c>
      <c r="B4" s="49" t="s">
        <v>47</v>
      </c>
      <c r="C4" s="49">
        <v>694</v>
      </c>
      <c r="D4" s="49">
        <v>2214</v>
      </c>
    </row>
    <row r="5" spans="1:12" x14ac:dyDescent="0.25">
      <c r="A5" s="51"/>
      <c r="B5" s="51" t="s">
        <v>77</v>
      </c>
      <c r="C5" s="51">
        <v>60</v>
      </c>
      <c r="D5" s="51">
        <v>193</v>
      </c>
      <c r="K5" s="48" t="s">
        <v>186</v>
      </c>
      <c r="L5" s="48">
        <f>SUM(C7:C15)+SUM(C17:C27)</f>
        <v>1250</v>
      </c>
    </row>
    <row r="6" spans="1:12" x14ac:dyDescent="0.25">
      <c r="A6" s="51"/>
      <c r="B6" s="51" t="s">
        <v>78</v>
      </c>
      <c r="C6" s="51">
        <v>83</v>
      </c>
      <c r="D6" s="51">
        <v>275</v>
      </c>
    </row>
    <row r="7" spans="1:12" x14ac:dyDescent="0.25">
      <c r="A7" s="51"/>
      <c r="B7" s="51" t="s">
        <v>79</v>
      </c>
      <c r="C7" s="51">
        <v>77</v>
      </c>
      <c r="D7" s="51">
        <v>243</v>
      </c>
      <c r="K7" s="48" t="s">
        <v>185</v>
      </c>
      <c r="L7" s="65">
        <f>SUM(B5:B6)+471+357</f>
        <v>828</v>
      </c>
    </row>
    <row r="8" spans="1:12" x14ac:dyDescent="0.25">
      <c r="A8" s="51"/>
      <c r="B8" s="51" t="s">
        <v>80</v>
      </c>
      <c r="C8" s="51">
        <v>73</v>
      </c>
      <c r="D8" s="51">
        <v>243</v>
      </c>
    </row>
    <row r="9" spans="1:12" x14ac:dyDescent="0.25">
      <c r="A9" s="51"/>
      <c r="B9" s="51" t="s">
        <v>81</v>
      </c>
      <c r="C9" s="51">
        <v>85</v>
      </c>
      <c r="D9" s="51">
        <v>246</v>
      </c>
    </row>
    <row r="10" spans="1:12" x14ac:dyDescent="0.25">
      <c r="A10" s="51"/>
      <c r="B10" s="51" t="s">
        <v>82</v>
      </c>
      <c r="C10" s="51">
        <v>72</v>
      </c>
      <c r="D10" s="51">
        <v>240</v>
      </c>
    </row>
    <row r="11" spans="1:12" x14ac:dyDescent="0.25">
      <c r="A11" s="51"/>
      <c r="B11" s="51" t="s">
        <v>83</v>
      </c>
      <c r="C11" s="51">
        <v>72</v>
      </c>
      <c r="D11" s="51">
        <v>230</v>
      </c>
    </row>
    <row r="12" spans="1:12" x14ac:dyDescent="0.25">
      <c r="A12" s="51"/>
      <c r="B12" s="51" t="s">
        <v>84</v>
      </c>
      <c r="C12" s="51">
        <v>47</v>
      </c>
      <c r="D12" s="51">
        <v>152</v>
      </c>
    </row>
    <row r="13" spans="1:12" x14ac:dyDescent="0.25">
      <c r="A13" s="51"/>
      <c r="B13" s="51" t="s">
        <v>85</v>
      </c>
      <c r="C13" s="51">
        <v>53</v>
      </c>
      <c r="D13" s="51">
        <v>176</v>
      </c>
    </row>
    <row r="14" spans="1:12" x14ac:dyDescent="0.25">
      <c r="A14" s="51"/>
      <c r="B14" s="51" t="s">
        <v>86</v>
      </c>
      <c r="C14" s="51">
        <v>52</v>
      </c>
      <c r="D14" s="51">
        <v>151</v>
      </c>
    </row>
    <row r="15" spans="1:12" x14ac:dyDescent="0.25">
      <c r="A15" s="51"/>
      <c r="B15" s="51" t="s">
        <v>87</v>
      </c>
      <c r="C15" s="51">
        <v>20</v>
      </c>
      <c r="D15" s="51">
        <v>65</v>
      </c>
    </row>
    <row r="16" spans="1:12" s="50" customFormat="1" x14ac:dyDescent="0.25">
      <c r="A16" s="49">
        <v>2</v>
      </c>
      <c r="B16" s="49" t="s">
        <v>48</v>
      </c>
      <c r="C16" s="49">
        <v>699</v>
      </c>
      <c r="D16" s="49">
        <v>2166</v>
      </c>
    </row>
    <row r="17" spans="1:4" x14ac:dyDescent="0.25">
      <c r="A17" s="51"/>
      <c r="B17" s="51" t="s">
        <v>77</v>
      </c>
      <c r="C17" s="51">
        <v>81</v>
      </c>
      <c r="D17" s="51">
        <v>221</v>
      </c>
    </row>
    <row r="18" spans="1:4" x14ac:dyDescent="0.25">
      <c r="A18" s="51"/>
      <c r="B18" s="51" t="s">
        <v>78</v>
      </c>
      <c r="C18" s="51">
        <v>53</v>
      </c>
      <c r="D18" s="51">
        <v>155</v>
      </c>
    </row>
    <row r="19" spans="1:4" x14ac:dyDescent="0.25">
      <c r="A19" s="51"/>
      <c r="B19" s="51" t="s">
        <v>79</v>
      </c>
      <c r="C19" s="51">
        <v>70</v>
      </c>
      <c r="D19" s="51">
        <v>241</v>
      </c>
    </row>
    <row r="20" spans="1:4" x14ac:dyDescent="0.25">
      <c r="A20" s="51"/>
      <c r="B20" s="51" t="s">
        <v>80</v>
      </c>
      <c r="C20" s="51">
        <v>61</v>
      </c>
      <c r="D20" s="51">
        <v>207</v>
      </c>
    </row>
    <row r="21" spans="1:4" x14ac:dyDescent="0.25">
      <c r="A21" s="51"/>
      <c r="B21" s="51" t="s">
        <v>81</v>
      </c>
      <c r="C21" s="51">
        <v>40</v>
      </c>
      <c r="D21" s="51">
        <v>136</v>
      </c>
    </row>
    <row r="22" spans="1:4" x14ac:dyDescent="0.25">
      <c r="A22" s="51"/>
      <c r="B22" s="51" t="s">
        <v>82</v>
      </c>
      <c r="C22" s="51">
        <v>38</v>
      </c>
      <c r="D22" s="51">
        <v>120</v>
      </c>
    </row>
    <row r="23" spans="1:4" x14ac:dyDescent="0.25">
      <c r="A23" s="51"/>
      <c r="B23" s="51" t="s">
        <v>83</v>
      </c>
      <c r="C23" s="51">
        <v>75</v>
      </c>
      <c r="D23" s="51">
        <v>229</v>
      </c>
    </row>
    <row r="24" spans="1:4" x14ac:dyDescent="0.25">
      <c r="A24" s="51"/>
      <c r="B24" s="51" t="s">
        <v>84</v>
      </c>
      <c r="C24" s="51">
        <v>66</v>
      </c>
      <c r="D24" s="51">
        <v>188</v>
      </c>
    </row>
    <row r="25" spans="1:4" x14ac:dyDescent="0.25">
      <c r="A25" s="51"/>
      <c r="B25" s="51" t="s">
        <v>85</v>
      </c>
      <c r="C25" s="51">
        <v>85</v>
      </c>
      <c r="D25" s="51">
        <v>274</v>
      </c>
    </row>
    <row r="26" spans="1:4" x14ac:dyDescent="0.25">
      <c r="A26" s="51"/>
      <c r="B26" s="51" t="s">
        <v>86</v>
      </c>
      <c r="C26" s="51">
        <v>89</v>
      </c>
      <c r="D26" s="51">
        <v>277</v>
      </c>
    </row>
    <row r="27" spans="1:4" x14ac:dyDescent="0.25">
      <c r="A27" s="51"/>
      <c r="B27" s="51" t="s">
        <v>87</v>
      </c>
      <c r="C27" s="51">
        <v>41</v>
      </c>
      <c r="D27" s="51">
        <v>118</v>
      </c>
    </row>
    <row r="28" spans="1:4" s="50" customFormat="1" x14ac:dyDescent="0.25">
      <c r="A28" s="49">
        <v>3</v>
      </c>
      <c r="B28" s="49" t="s">
        <v>36</v>
      </c>
      <c r="C28" s="49">
        <v>557</v>
      </c>
      <c r="D28" s="49">
        <v>1753</v>
      </c>
    </row>
    <row r="29" spans="1:4" x14ac:dyDescent="0.25">
      <c r="A29" s="51"/>
      <c r="B29" s="51" t="s">
        <v>77</v>
      </c>
      <c r="C29" s="51">
        <v>65</v>
      </c>
      <c r="D29" s="51">
        <v>231</v>
      </c>
    </row>
    <row r="30" spans="1:4" x14ac:dyDescent="0.25">
      <c r="A30" s="51"/>
      <c r="B30" s="51" t="s">
        <v>78</v>
      </c>
      <c r="C30" s="51">
        <v>71</v>
      </c>
      <c r="D30" s="51">
        <v>242</v>
      </c>
    </row>
    <row r="31" spans="1:4" x14ac:dyDescent="0.25">
      <c r="A31" s="51"/>
      <c r="B31" s="51" t="s">
        <v>79</v>
      </c>
      <c r="C31" s="51">
        <v>62</v>
      </c>
      <c r="D31" s="51">
        <v>198</v>
      </c>
    </row>
    <row r="32" spans="1:4" x14ac:dyDescent="0.25">
      <c r="A32" s="51"/>
      <c r="B32" s="51" t="s">
        <v>80</v>
      </c>
      <c r="C32" s="51">
        <v>62</v>
      </c>
      <c r="D32" s="51">
        <v>165</v>
      </c>
    </row>
    <row r="33" spans="1:8" x14ac:dyDescent="0.25">
      <c r="A33" s="51"/>
      <c r="B33" s="51" t="s">
        <v>81</v>
      </c>
      <c r="C33" s="51">
        <v>56</v>
      </c>
      <c r="D33" s="51">
        <v>173</v>
      </c>
    </row>
    <row r="34" spans="1:8" x14ac:dyDescent="0.25">
      <c r="A34" s="51"/>
      <c r="B34" s="51" t="s">
        <v>82</v>
      </c>
      <c r="C34" s="51">
        <v>43</v>
      </c>
      <c r="D34" s="51">
        <v>117</v>
      </c>
    </row>
    <row r="35" spans="1:8" x14ac:dyDescent="0.25">
      <c r="A35" s="51"/>
      <c r="B35" s="51" t="s">
        <v>83</v>
      </c>
      <c r="C35" s="51">
        <v>52</v>
      </c>
      <c r="D35" s="51">
        <v>157</v>
      </c>
    </row>
    <row r="36" spans="1:8" x14ac:dyDescent="0.25">
      <c r="A36" s="51"/>
      <c r="B36" s="51" t="s">
        <v>84</v>
      </c>
      <c r="C36" s="51">
        <v>47</v>
      </c>
      <c r="D36" s="51">
        <v>156</v>
      </c>
    </row>
    <row r="37" spans="1:8" x14ac:dyDescent="0.25">
      <c r="A37" s="51"/>
      <c r="B37" s="51" t="s">
        <v>85</v>
      </c>
      <c r="C37" s="51">
        <v>45</v>
      </c>
      <c r="D37" s="51">
        <v>151</v>
      </c>
    </row>
    <row r="38" spans="1:8" x14ac:dyDescent="0.25">
      <c r="A38" s="51"/>
      <c r="B38" s="51" t="s">
        <v>86</v>
      </c>
      <c r="C38" s="51">
        <v>54</v>
      </c>
      <c r="D38" s="51">
        <v>163</v>
      </c>
    </row>
    <row r="39" spans="1:8" s="50" customFormat="1" x14ac:dyDescent="0.25">
      <c r="A39" s="49">
        <v>4</v>
      </c>
      <c r="B39" s="49" t="s">
        <v>49</v>
      </c>
      <c r="C39" s="49">
        <v>605</v>
      </c>
      <c r="D39" s="49">
        <v>1874</v>
      </c>
    </row>
    <row r="40" spans="1:8" x14ac:dyDescent="0.25">
      <c r="A40" s="51"/>
      <c r="B40" s="51" t="s">
        <v>77</v>
      </c>
      <c r="C40" s="51">
        <v>48</v>
      </c>
      <c r="D40" s="51">
        <v>155</v>
      </c>
    </row>
    <row r="41" spans="1:8" x14ac:dyDescent="0.25">
      <c r="A41" s="51"/>
      <c r="B41" s="51" t="s">
        <v>78</v>
      </c>
      <c r="C41" s="51">
        <v>48</v>
      </c>
      <c r="D41" s="51">
        <v>154</v>
      </c>
    </row>
    <row r="42" spans="1:8" x14ac:dyDescent="0.25">
      <c r="A42" s="51"/>
      <c r="B42" s="51" t="s">
        <v>79</v>
      </c>
      <c r="C42" s="51">
        <v>39</v>
      </c>
      <c r="D42" s="51">
        <v>119</v>
      </c>
    </row>
    <row r="43" spans="1:8" x14ac:dyDescent="0.25">
      <c r="A43" s="51"/>
      <c r="B43" s="51" t="s">
        <v>80</v>
      </c>
      <c r="C43" s="51">
        <v>51</v>
      </c>
      <c r="D43" s="51">
        <v>184</v>
      </c>
    </row>
    <row r="44" spans="1:8" x14ac:dyDescent="0.25">
      <c r="A44" s="51"/>
      <c r="B44" s="51" t="s">
        <v>81</v>
      </c>
      <c r="C44" s="51">
        <v>68</v>
      </c>
      <c r="D44" s="51">
        <v>216</v>
      </c>
    </row>
    <row r="45" spans="1:8" x14ac:dyDescent="0.25">
      <c r="A45" s="51"/>
      <c r="B45" s="51" t="s">
        <v>82</v>
      </c>
      <c r="C45" s="51">
        <v>48</v>
      </c>
      <c r="D45" s="51">
        <v>164</v>
      </c>
    </row>
    <row r="46" spans="1:8" x14ac:dyDescent="0.25">
      <c r="A46" s="51"/>
      <c r="B46" s="51" t="s">
        <v>83</v>
      </c>
      <c r="C46" s="51">
        <v>59</v>
      </c>
      <c r="D46" s="51">
        <v>167</v>
      </c>
    </row>
    <row r="47" spans="1:8" x14ac:dyDescent="0.25">
      <c r="A47" s="51"/>
      <c r="B47" s="51" t="s">
        <v>84</v>
      </c>
      <c r="C47" s="51">
        <v>63</v>
      </c>
      <c r="D47" s="51">
        <v>187</v>
      </c>
    </row>
    <row r="48" spans="1:8" x14ac:dyDescent="0.25">
      <c r="A48" s="51"/>
      <c r="B48" s="51" t="s">
        <v>91</v>
      </c>
      <c r="C48" s="51">
        <v>49</v>
      </c>
      <c r="D48" s="51">
        <v>156</v>
      </c>
      <c r="E48" s="52" t="s">
        <v>85</v>
      </c>
      <c r="F48" s="52">
        <v>2</v>
      </c>
      <c r="G48" s="52">
        <v>2</v>
      </c>
      <c r="H48" s="51" t="s">
        <v>49</v>
      </c>
    </row>
    <row r="49" spans="1:20" x14ac:dyDescent="0.25">
      <c r="A49" s="51"/>
      <c r="B49" s="51" t="s">
        <v>92</v>
      </c>
      <c r="C49" s="51">
        <v>59</v>
      </c>
      <c r="D49" s="51">
        <v>179</v>
      </c>
      <c r="E49" s="52" t="s">
        <v>94</v>
      </c>
      <c r="F49" s="52">
        <v>2</v>
      </c>
      <c r="G49" s="52">
        <v>6</v>
      </c>
      <c r="H49" s="51" t="s">
        <v>49</v>
      </c>
      <c r="I49" s="52" t="s">
        <v>94</v>
      </c>
      <c r="J49" s="52">
        <v>1</v>
      </c>
      <c r="K49" s="52">
        <v>1</v>
      </c>
      <c r="L49" s="51" t="s">
        <v>41</v>
      </c>
      <c r="M49" s="52" t="s">
        <v>94</v>
      </c>
      <c r="N49" s="52">
        <v>2</v>
      </c>
      <c r="O49" s="52">
        <v>4</v>
      </c>
      <c r="P49" s="51" t="s">
        <v>42</v>
      </c>
      <c r="Q49" s="52" t="s">
        <v>94</v>
      </c>
      <c r="R49" s="52">
        <v>1</v>
      </c>
      <c r="S49" s="52">
        <v>4</v>
      </c>
      <c r="T49" s="51" t="s">
        <v>43</v>
      </c>
    </row>
    <row r="50" spans="1:20" x14ac:dyDescent="0.25">
      <c r="A50" s="51"/>
      <c r="B50" s="51" t="s">
        <v>86</v>
      </c>
      <c r="C50" s="51">
        <v>51</v>
      </c>
      <c r="D50" s="51">
        <v>145</v>
      </c>
    </row>
    <row r="51" spans="1:20" x14ac:dyDescent="0.25">
      <c r="A51" s="51"/>
      <c r="B51" s="51" t="s">
        <v>87</v>
      </c>
      <c r="C51" s="51">
        <v>18</v>
      </c>
      <c r="D51" s="51">
        <v>37</v>
      </c>
    </row>
    <row r="52" spans="1:20" x14ac:dyDescent="0.25">
      <c r="A52" s="51"/>
      <c r="B52" s="51" t="s">
        <v>93</v>
      </c>
      <c r="C52" s="51">
        <v>4</v>
      </c>
      <c r="D52" s="51">
        <v>11</v>
      </c>
    </row>
    <row r="53" spans="1:20" s="50" customFormat="1" x14ac:dyDescent="0.25">
      <c r="A53" s="49">
        <v>5</v>
      </c>
      <c r="B53" s="49" t="s">
        <v>50</v>
      </c>
      <c r="C53" s="49">
        <v>814</v>
      </c>
      <c r="D53" s="49">
        <v>2851</v>
      </c>
      <c r="I53" s="57">
        <f>+C58+C59+C60+C62+C63+C65+C67</f>
        <v>428</v>
      </c>
      <c r="J53" s="63">
        <f>+J54+J69</f>
        <v>386</v>
      </c>
    </row>
    <row r="54" spans="1:20" s="62" customFormat="1" x14ac:dyDescent="0.25">
      <c r="A54" s="61"/>
      <c r="B54" s="61" t="s">
        <v>77</v>
      </c>
      <c r="C54" s="61">
        <v>59</v>
      </c>
      <c r="D54" s="61">
        <v>174</v>
      </c>
      <c r="E54" s="61" t="s">
        <v>77</v>
      </c>
      <c r="F54" s="61">
        <v>5</v>
      </c>
      <c r="G54" s="61">
        <v>12</v>
      </c>
      <c r="H54" s="61" t="s">
        <v>43</v>
      </c>
      <c r="J54" s="63">
        <f>+C54+C55+C56+C57+C61+C64+C66</f>
        <v>386</v>
      </c>
    </row>
    <row r="55" spans="1:20" s="62" customFormat="1" x14ac:dyDescent="0.25">
      <c r="A55" s="61"/>
      <c r="B55" s="61" t="s">
        <v>78</v>
      </c>
      <c r="C55" s="61">
        <v>33</v>
      </c>
      <c r="D55" s="61">
        <v>105</v>
      </c>
      <c r="E55" s="61" t="s">
        <v>78</v>
      </c>
      <c r="F55" s="61">
        <v>1</v>
      </c>
      <c r="G55" s="61">
        <v>2</v>
      </c>
      <c r="H55" s="61" t="s">
        <v>43</v>
      </c>
    </row>
    <row r="56" spans="1:20" s="62" customFormat="1" x14ac:dyDescent="0.25">
      <c r="A56" s="61"/>
      <c r="B56" s="61" t="s">
        <v>79</v>
      </c>
      <c r="C56" s="61">
        <v>36</v>
      </c>
      <c r="D56" s="61">
        <v>115</v>
      </c>
      <c r="E56" s="61" t="s">
        <v>79</v>
      </c>
      <c r="F56" s="61">
        <v>16</v>
      </c>
      <c r="G56" s="61">
        <v>49</v>
      </c>
      <c r="H56" s="61" t="s">
        <v>43</v>
      </c>
    </row>
    <row r="57" spans="1:20" s="62" customFormat="1" x14ac:dyDescent="0.25">
      <c r="A57" s="61"/>
      <c r="B57" s="61" t="s">
        <v>80</v>
      </c>
      <c r="C57" s="61">
        <v>45</v>
      </c>
      <c r="D57" s="61">
        <v>151</v>
      </c>
      <c r="E57" s="61" t="s">
        <v>80</v>
      </c>
      <c r="F57" s="61">
        <v>19</v>
      </c>
      <c r="G57" s="61">
        <v>64</v>
      </c>
      <c r="H57" s="61" t="s">
        <v>43</v>
      </c>
    </row>
    <row r="58" spans="1:20" s="56" customFormat="1" x14ac:dyDescent="0.25">
      <c r="A58" s="55"/>
      <c r="B58" s="55" t="s">
        <v>81</v>
      </c>
      <c r="C58" s="55">
        <v>67</v>
      </c>
      <c r="D58" s="55">
        <v>215</v>
      </c>
      <c r="H58" s="55"/>
      <c r="I58" s="57"/>
    </row>
    <row r="59" spans="1:20" s="56" customFormat="1" x14ac:dyDescent="0.25">
      <c r="A59" s="55"/>
      <c r="B59" s="55" t="s">
        <v>82</v>
      </c>
      <c r="C59" s="55">
        <v>77</v>
      </c>
      <c r="D59" s="55">
        <v>231</v>
      </c>
      <c r="E59" s="55" t="s">
        <v>82</v>
      </c>
      <c r="F59" s="55">
        <v>12</v>
      </c>
      <c r="G59" s="55">
        <v>31</v>
      </c>
      <c r="H59" s="55" t="s">
        <v>43</v>
      </c>
    </row>
    <row r="60" spans="1:20" s="56" customFormat="1" x14ac:dyDescent="0.25">
      <c r="A60" s="55"/>
      <c r="B60" s="55" t="s">
        <v>83</v>
      </c>
      <c r="C60" s="55">
        <v>85</v>
      </c>
      <c r="D60" s="55">
        <v>242</v>
      </c>
      <c r="E60" s="55" t="s">
        <v>83</v>
      </c>
      <c r="F60" s="55">
        <v>2</v>
      </c>
      <c r="G60" s="55">
        <v>5</v>
      </c>
      <c r="H60" s="55" t="s">
        <v>43</v>
      </c>
    </row>
    <row r="61" spans="1:20" s="62" customFormat="1" x14ac:dyDescent="0.25">
      <c r="A61" s="61"/>
      <c r="B61" s="61" t="s">
        <v>84</v>
      </c>
      <c r="C61" s="61">
        <v>93</v>
      </c>
      <c r="D61" s="61">
        <v>285</v>
      </c>
      <c r="E61" s="61" t="s">
        <v>84</v>
      </c>
      <c r="F61" s="61">
        <v>3</v>
      </c>
      <c r="G61" s="61">
        <v>6</v>
      </c>
      <c r="H61" s="61" t="s">
        <v>43</v>
      </c>
    </row>
    <row r="62" spans="1:20" s="56" customFormat="1" x14ac:dyDescent="0.25">
      <c r="A62" s="55"/>
      <c r="B62" s="55" t="s">
        <v>85</v>
      </c>
      <c r="C62" s="55">
        <v>59</v>
      </c>
      <c r="D62" s="55">
        <v>194</v>
      </c>
      <c r="E62" s="55" t="s">
        <v>85</v>
      </c>
      <c r="F62" s="55">
        <v>28</v>
      </c>
      <c r="G62" s="55">
        <v>86</v>
      </c>
      <c r="H62" s="55" t="s">
        <v>43</v>
      </c>
      <c r="L62" s="56">
        <f>2845-1035-1089</f>
        <v>721</v>
      </c>
    </row>
    <row r="63" spans="1:20" s="56" customFormat="1" x14ac:dyDescent="0.25">
      <c r="A63" s="55"/>
      <c r="B63" s="55" t="s">
        <v>91</v>
      </c>
      <c r="C63" s="55">
        <v>47</v>
      </c>
      <c r="D63" s="55">
        <v>168</v>
      </c>
      <c r="E63" s="55" t="s">
        <v>91</v>
      </c>
      <c r="F63" s="55">
        <v>21</v>
      </c>
      <c r="G63" s="55">
        <v>66</v>
      </c>
      <c r="H63" s="55" t="s">
        <v>43</v>
      </c>
    </row>
    <row r="64" spans="1:20" s="62" customFormat="1" x14ac:dyDescent="0.25">
      <c r="A64" s="61"/>
      <c r="B64" s="61" t="s">
        <v>86</v>
      </c>
      <c r="C64" s="61">
        <v>66</v>
      </c>
      <c r="D64" s="61">
        <v>211</v>
      </c>
      <c r="E64" s="61" t="s">
        <v>86</v>
      </c>
      <c r="F64" s="61">
        <v>27</v>
      </c>
      <c r="G64" s="61">
        <v>86</v>
      </c>
      <c r="H64" s="61" t="s">
        <v>43</v>
      </c>
      <c r="K64" s="62">
        <f>2410+1089+521</f>
        <v>4020</v>
      </c>
      <c r="M64" s="62">
        <f>2845-1035-1089</f>
        <v>721</v>
      </c>
    </row>
    <row r="65" spans="1:18" s="56" customFormat="1" x14ac:dyDescent="0.25">
      <c r="A65" s="55"/>
      <c r="B65" s="55" t="s">
        <v>87</v>
      </c>
      <c r="C65" s="55">
        <v>73</v>
      </c>
      <c r="D65" s="55">
        <v>534</v>
      </c>
      <c r="E65" s="55" t="s">
        <v>87</v>
      </c>
      <c r="F65" s="55">
        <v>33</v>
      </c>
      <c r="G65" s="55">
        <v>98</v>
      </c>
      <c r="H65" s="55" t="s">
        <v>43</v>
      </c>
      <c r="K65" s="56">
        <f>2272+1035+200</f>
        <v>3507</v>
      </c>
    </row>
    <row r="66" spans="1:18" s="62" customFormat="1" x14ac:dyDescent="0.25">
      <c r="A66" s="61"/>
      <c r="B66" s="61" t="s">
        <v>93</v>
      </c>
      <c r="C66" s="61">
        <v>54</v>
      </c>
      <c r="D66" s="61">
        <v>155</v>
      </c>
      <c r="E66" s="61" t="s">
        <v>93</v>
      </c>
      <c r="F66" s="61">
        <v>22</v>
      </c>
      <c r="G66" s="61">
        <v>57</v>
      </c>
      <c r="H66" s="61" t="s">
        <v>43</v>
      </c>
      <c r="K66" s="62">
        <f>SUM(K64:K65)</f>
        <v>7527</v>
      </c>
    </row>
    <row r="67" spans="1:18" s="56" customFormat="1" x14ac:dyDescent="0.25">
      <c r="A67" s="55"/>
      <c r="B67" s="55" t="s">
        <v>95</v>
      </c>
      <c r="C67" s="55">
        <v>20</v>
      </c>
      <c r="D67" s="55">
        <v>71</v>
      </c>
      <c r="E67" s="55" t="s">
        <v>95</v>
      </c>
      <c r="F67" s="55">
        <v>2</v>
      </c>
      <c r="G67" s="55">
        <v>5</v>
      </c>
      <c r="H67" s="55" t="s">
        <v>43</v>
      </c>
      <c r="L67" s="56">
        <f>2410+2845+2272</f>
        <v>7527</v>
      </c>
    </row>
    <row r="68" spans="1:18" s="50" customFormat="1" x14ac:dyDescent="0.25">
      <c r="A68" s="49">
        <v>6</v>
      </c>
      <c r="B68" s="49" t="s">
        <v>51</v>
      </c>
      <c r="C68" s="49">
        <v>777</v>
      </c>
      <c r="D68" s="49">
        <v>2694</v>
      </c>
      <c r="I68" s="63">
        <f>+C69+C70+C71+C72+C73+C74+C75</f>
        <v>379</v>
      </c>
      <c r="J68" s="57">
        <f>+C76+C77+C78+C79+C80+C81</f>
        <v>398</v>
      </c>
    </row>
    <row r="69" spans="1:18" s="62" customFormat="1" x14ac:dyDescent="0.25">
      <c r="A69" s="61"/>
      <c r="B69" s="61" t="s">
        <v>77</v>
      </c>
      <c r="C69" s="61">
        <v>54</v>
      </c>
      <c r="D69" s="61">
        <v>176</v>
      </c>
    </row>
    <row r="70" spans="1:18" s="62" customFormat="1" x14ac:dyDescent="0.25">
      <c r="A70" s="61"/>
      <c r="B70" s="61" t="s">
        <v>78</v>
      </c>
      <c r="C70" s="61">
        <v>40</v>
      </c>
      <c r="D70" s="61">
        <v>112</v>
      </c>
      <c r="L70" s="62">
        <f>SUM(C69:C73)+C82</f>
        <v>931</v>
      </c>
      <c r="Q70" s="62" t="s">
        <v>183</v>
      </c>
      <c r="R70" s="62">
        <f>SUM(C74:C81)+SUM(C54:C60)+C62+C63+C65+C67</f>
        <v>1105</v>
      </c>
    </row>
    <row r="71" spans="1:18" s="62" customFormat="1" x14ac:dyDescent="0.25">
      <c r="A71" s="61"/>
      <c r="B71" s="61" t="s">
        <v>79</v>
      </c>
      <c r="C71" s="61">
        <v>61</v>
      </c>
      <c r="D71" s="61">
        <v>184</v>
      </c>
      <c r="L71" s="62">
        <f>SUM(C74:C81)+C53</f>
        <v>1318</v>
      </c>
    </row>
    <row r="72" spans="1:18" s="62" customFormat="1" x14ac:dyDescent="0.25">
      <c r="A72" s="61"/>
      <c r="B72" s="61" t="s">
        <v>80</v>
      </c>
      <c r="C72" s="61">
        <v>60</v>
      </c>
      <c r="D72" s="61">
        <v>523</v>
      </c>
    </row>
    <row r="73" spans="1:18" s="62" customFormat="1" x14ac:dyDescent="0.25">
      <c r="A73" s="61"/>
      <c r="B73" s="61" t="s">
        <v>81</v>
      </c>
      <c r="C73" s="61">
        <v>58</v>
      </c>
      <c r="D73" s="61">
        <v>203</v>
      </c>
      <c r="J73" s="62">
        <f>C53+SUM(C74:C81)</f>
        <v>1318</v>
      </c>
      <c r="K73" s="62">
        <f>D53+SUM(D74:D81)</f>
        <v>4347</v>
      </c>
      <c r="L73" s="62">
        <f t="shared" ref="L73:L74" si="0">J73/550</f>
        <v>2.3963636363636365</v>
      </c>
    </row>
    <row r="74" spans="1:18" s="62" customFormat="1" x14ac:dyDescent="0.25">
      <c r="A74" s="61"/>
      <c r="B74" s="61" t="s">
        <v>82</v>
      </c>
      <c r="C74" s="61">
        <v>62</v>
      </c>
      <c r="D74" s="61">
        <v>172</v>
      </c>
      <c r="L74" s="62">
        <f t="shared" si="0"/>
        <v>0</v>
      </c>
      <c r="Q74" s="62" t="s">
        <v>184</v>
      </c>
      <c r="R74" s="62">
        <f>SUM(C83:C91)+SUM(C69:C73)+C61+C64+C66</f>
        <v>1049</v>
      </c>
    </row>
    <row r="75" spans="1:18" s="62" customFormat="1" x14ac:dyDescent="0.25">
      <c r="A75" s="61"/>
      <c r="B75" s="61" t="s">
        <v>83</v>
      </c>
      <c r="C75" s="61">
        <v>44</v>
      </c>
      <c r="D75" s="61">
        <v>136</v>
      </c>
      <c r="J75" s="62">
        <f>C82+SUM(C69:C73)</f>
        <v>931</v>
      </c>
      <c r="K75" s="62">
        <f>D82+SUM(D69:D73)</f>
        <v>3323</v>
      </c>
      <c r="L75" s="62">
        <f>J75/550</f>
        <v>1.6927272727272726</v>
      </c>
    </row>
    <row r="76" spans="1:18" s="56" customFormat="1" x14ac:dyDescent="0.25">
      <c r="A76" s="55"/>
      <c r="B76" s="55" t="s">
        <v>84</v>
      </c>
      <c r="C76" s="55">
        <v>70</v>
      </c>
      <c r="D76" s="55">
        <v>190</v>
      </c>
      <c r="I76" s="57"/>
    </row>
    <row r="77" spans="1:18" s="56" customFormat="1" x14ac:dyDescent="0.25">
      <c r="A77" s="55"/>
      <c r="B77" s="55" t="s">
        <v>85</v>
      </c>
      <c r="C77" s="55">
        <v>65</v>
      </c>
      <c r="D77" s="55">
        <v>161</v>
      </c>
    </row>
    <row r="78" spans="1:18" s="56" customFormat="1" x14ac:dyDescent="0.25">
      <c r="A78" s="55"/>
      <c r="B78" s="55" t="s">
        <v>86</v>
      </c>
      <c r="C78" s="55">
        <v>41</v>
      </c>
      <c r="D78" s="55">
        <v>136</v>
      </c>
    </row>
    <row r="79" spans="1:18" s="56" customFormat="1" x14ac:dyDescent="0.25">
      <c r="A79" s="55"/>
      <c r="B79" s="55" t="s">
        <v>87</v>
      </c>
      <c r="C79" s="55">
        <v>89</v>
      </c>
      <c r="D79" s="55">
        <v>286</v>
      </c>
    </row>
    <row r="80" spans="1:18" s="56" customFormat="1" x14ac:dyDescent="0.25">
      <c r="A80" s="55"/>
      <c r="B80" s="55" t="s">
        <v>93</v>
      </c>
      <c r="C80" s="55">
        <v>68</v>
      </c>
      <c r="D80" s="55">
        <v>198</v>
      </c>
    </row>
    <row r="81" spans="1:10" s="56" customFormat="1" x14ac:dyDescent="0.25">
      <c r="A81" s="55"/>
      <c r="B81" s="55" t="s">
        <v>95</v>
      </c>
      <c r="C81" s="55">
        <v>65</v>
      </c>
      <c r="D81" s="55">
        <v>217</v>
      </c>
    </row>
    <row r="82" spans="1:10" s="50" customFormat="1" x14ac:dyDescent="0.25">
      <c r="A82" s="49">
        <v>7</v>
      </c>
      <c r="B82" s="49" t="s">
        <v>52</v>
      </c>
      <c r="C82" s="49">
        <v>658</v>
      </c>
      <c r="D82" s="49">
        <v>2125</v>
      </c>
      <c r="I82" s="60">
        <f>+C83+C84+C85+C86</f>
        <v>231</v>
      </c>
      <c r="J82" s="50">
        <f>+C82-I82</f>
        <v>427</v>
      </c>
    </row>
    <row r="83" spans="1:10" s="59" customFormat="1" x14ac:dyDescent="0.25">
      <c r="A83" s="58"/>
      <c r="B83" s="58" t="s">
        <v>77</v>
      </c>
      <c r="C83" s="58">
        <v>111</v>
      </c>
      <c r="D83" s="58">
        <v>387</v>
      </c>
      <c r="I83" s="60"/>
    </row>
    <row r="84" spans="1:10" s="59" customFormat="1" x14ac:dyDescent="0.25">
      <c r="A84" s="58"/>
      <c r="B84" s="58" t="s">
        <v>78</v>
      </c>
      <c r="C84" s="58">
        <v>9</v>
      </c>
      <c r="D84" s="58">
        <v>339</v>
      </c>
    </row>
    <row r="85" spans="1:10" s="59" customFormat="1" x14ac:dyDescent="0.25">
      <c r="A85" s="58"/>
      <c r="B85" s="58" t="s">
        <v>79</v>
      </c>
      <c r="C85" s="58">
        <v>56</v>
      </c>
      <c r="D85" s="58">
        <v>188</v>
      </c>
    </row>
    <row r="86" spans="1:10" s="59" customFormat="1" x14ac:dyDescent="0.25">
      <c r="A86" s="58"/>
      <c r="B86" s="58" t="s">
        <v>80</v>
      </c>
      <c r="C86" s="58">
        <v>55</v>
      </c>
      <c r="D86" s="58">
        <v>169</v>
      </c>
    </row>
    <row r="87" spans="1:10" x14ac:dyDescent="0.25">
      <c r="A87" s="51"/>
      <c r="B87" s="51" t="s">
        <v>81</v>
      </c>
      <c r="C87" s="51">
        <v>51</v>
      </c>
      <c r="D87" s="51">
        <v>178</v>
      </c>
    </row>
    <row r="88" spans="1:10" x14ac:dyDescent="0.25">
      <c r="A88" s="51"/>
      <c r="B88" s="51" t="s">
        <v>82</v>
      </c>
      <c r="C88" s="51">
        <v>52</v>
      </c>
      <c r="D88" s="51">
        <v>154</v>
      </c>
    </row>
    <row r="89" spans="1:10" x14ac:dyDescent="0.25">
      <c r="A89" s="51"/>
      <c r="B89" s="51" t="s">
        <v>83</v>
      </c>
      <c r="C89" s="51">
        <v>76</v>
      </c>
      <c r="D89" s="51">
        <v>238</v>
      </c>
    </row>
    <row r="90" spans="1:10" x14ac:dyDescent="0.25">
      <c r="A90" s="51"/>
      <c r="B90" s="51" t="s">
        <v>84</v>
      </c>
      <c r="C90" s="51">
        <v>78</v>
      </c>
      <c r="D90" s="51">
        <v>244</v>
      </c>
    </row>
    <row r="91" spans="1:10" x14ac:dyDescent="0.25">
      <c r="A91" s="51"/>
      <c r="B91" s="51" t="s">
        <v>85</v>
      </c>
      <c r="C91" s="51">
        <v>75</v>
      </c>
      <c r="D91" s="51">
        <v>228</v>
      </c>
    </row>
    <row r="92" spans="1:10" s="50" customFormat="1" x14ac:dyDescent="0.25">
      <c r="A92" s="49">
        <v>8</v>
      </c>
      <c r="B92" s="49" t="s">
        <v>37</v>
      </c>
      <c r="C92" s="49">
        <v>405</v>
      </c>
      <c r="D92" s="49">
        <v>1346</v>
      </c>
    </row>
    <row r="93" spans="1:10" x14ac:dyDescent="0.25">
      <c r="A93" s="51"/>
      <c r="B93" s="51" t="s">
        <v>77</v>
      </c>
      <c r="C93" s="51">
        <v>34</v>
      </c>
      <c r="D93" s="51">
        <v>106</v>
      </c>
    </row>
    <row r="94" spans="1:10" x14ac:dyDescent="0.25">
      <c r="A94" s="51"/>
      <c r="B94" s="51" t="s">
        <v>78</v>
      </c>
      <c r="C94" s="51">
        <v>44</v>
      </c>
      <c r="D94" s="51">
        <v>153</v>
      </c>
    </row>
    <row r="95" spans="1:10" x14ac:dyDescent="0.25">
      <c r="A95" s="51"/>
      <c r="B95" s="51" t="s">
        <v>79</v>
      </c>
      <c r="C95" s="51">
        <v>38</v>
      </c>
      <c r="D95" s="51">
        <v>129</v>
      </c>
    </row>
    <row r="96" spans="1:10" x14ac:dyDescent="0.25">
      <c r="A96" s="51"/>
      <c r="B96" s="51" t="s">
        <v>80</v>
      </c>
      <c r="C96" s="51">
        <v>55</v>
      </c>
      <c r="D96" s="51">
        <v>172</v>
      </c>
    </row>
    <row r="97" spans="1:8" x14ac:dyDescent="0.25">
      <c r="A97" s="51"/>
      <c r="B97" s="51" t="s">
        <v>81</v>
      </c>
      <c r="C97" s="51">
        <v>46</v>
      </c>
      <c r="D97" s="51">
        <v>143</v>
      </c>
    </row>
    <row r="98" spans="1:8" x14ac:dyDescent="0.25">
      <c r="A98" s="51"/>
      <c r="B98" s="51" t="s">
        <v>82</v>
      </c>
      <c r="C98" s="51">
        <v>28</v>
      </c>
      <c r="D98" s="51">
        <v>97</v>
      </c>
    </row>
    <row r="99" spans="1:8" x14ac:dyDescent="0.25">
      <c r="A99" s="51"/>
      <c r="B99" s="51" t="s">
        <v>83</v>
      </c>
      <c r="C99" s="51">
        <v>49</v>
      </c>
      <c r="D99" s="51">
        <v>172</v>
      </c>
    </row>
    <row r="100" spans="1:8" x14ac:dyDescent="0.25">
      <c r="A100" s="51"/>
      <c r="B100" s="51" t="s">
        <v>97</v>
      </c>
      <c r="C100" s="51">
        <v>61</v>
      </c>
      <c r="D100" s="51">
        <v>209</v>
      </c>
    </row>
    <row r="101" spans="1:8" x14ac:dyDescent="0.25">
      <c r="A101" s="51"/>
      <c r="B101" s="51" t="s">
        <v>98</v>
      </c>
      <c r="C101" s="51">
        <v>50</v>
      </c>
      <c r="D101" s="51">
        <v>165</v>
      </c>
    </row>
    <row r="102" spans="1:8" s="50" customFormat="1" x14ac:dyDescent="0.25">
      <c r="A102" s="49">
        <v>9</v>
      </c>
      <c r="B102" s="49" t="s">
        <v>38</v>
      </c>
      <c r="C102" s="49">
        <v>450</v>
      </c>
      <c r="D102" s="49">
        <v>1397</v>
      </c>
    </row>
    <row r="103" spans="1:8" x14ac:dyDescent="0.25">
      <c r="A103" s="51"/>
      <c r="B103" s="51" t="s">
        <v>91</v>
      </c>
      <c r="C103" s="51">
        <v>40</v>
      </c>
      <c r="D103" s="51">
        <v>133</v>
      </c>
    </row>
    <row r="104" spans="1:8" x14ac:dyDescent="0.25">
      <c r="A104" s="51"/>
      <c r="B104" s="51" t="s">
        <v>92</v>
      </c>
      <c r="C104" s="51">
        <v>45</v>
      </c>
      <c r="D104" s="51">
        <v>138</v>
      </c>
    </row>
    <row r="105" spans="1:8" x14ac:dyDescent="0.25">
      <c r="A105" s="51"/>
      <c r="B105" s="51" t="s">
        <v>86</v>
      </c>
      <c r="C105" s="51">
        <v>55</v>
      </c>
      <c r="D105" s="51">
        <v>160</v>
      </c>
    </row>
    <row r="106" spans="1:8" x14ac:dyDescent="0.25">
      <c r="A106" s="51"/>
      <c r="B106" s="51" t="s">
        <v>87</v>
      </c>
      <c r="C106" s="51">
        <v>47</v>
      </c>
      <c r="D106" s="51">
        <v>159</v>
      </c>
      <c r="E106" s="52" t="s">
        <v>99</v>
      </c>
      <c r="F106" s="52">
        <v>1</v>
      </c>
      <c r="G106" s="52">
        <v>3</v>
      </c>
      <c r="H106" s="51" t="s">
        <v>38</v>
      </c>
    </row>
    <row r="107" spans="1:8" x14ac:dyDescent="0.25">
      <c r="A107" s="51"/>
      <c r="B107" s="51" t="s">
        <v>100</v>
      </c>
      <c r="C107" s="51">
        <v>45</v>
      </c>
      <c r="D107" s="51">
        <v>147</v>
      </c>
    </row>
    <row r="108" spans="1:8" x14ac:dyDescent="0.25">
      <c r="A108" s="51"/>
      <c r="B108" s="51" t="s">
        <v>101</v>
      </c>
      <c r="C108" s="51">
        <v>35</v>
      </c>
      <c r="D108" s="51">
        <v>102</v>
      </c>
    </row>
    <row r="109" spans="1:8" x14ac:dyDescent="0.25">
      <c r="A109" s="51"/>
      <c r="B109" s="51" t="s">
        <v>102</v>
      </c>
      <c r="C109" s="51">
        <v>28</v>
      </c>
      <c r="D109" s="51">
        <v>83</v>
      </c>
    </row>
    <row r="110" spans="1:8" x14ac:dyDescent="0.25">
      <c r="A110" s="51"/>
      <c r="B110" s="51" t="s">
        <v>103</v>
      </c>
      <c r="C110" s="51">
        <v>43</v>
      </c>
      <c r="D110" s="51">
        <v>134</v>
      </c>
    </row>
    <row r="111" spans="1:8" x14ac:dyDescent="0.25">
      <c r="A111" s="51"/>
      <c r="B111" s="51" t="s">
        <v>104</v>
      </c>
      <c r="C111" s="51">
        <v>33</v>
      </c>
      <c r="D111" s="51">
        <v>104</v>
      </c>
    </row>
    <row r="112" spans="1:8" x14ac:dyDescent="0.25">
      <c r="A112" s="51"/>
      <c r="B112" s="51" t="s">
        <v>105</v>
      </c>
      <c r="C112" s="51">
        <v>39</v>
      </c>
      <c r="D112" s="51">
        <v>106</v>
      </c>
    </row>
    <row r="113" spans="1:8" x14ac:dyDescent="0.25">
      <c r="A113" s="51"/>
      <c r="B113" s="51" t="s">
        <v>106</v>
      </c>
      <c r="C113" s="51">
        <v>40</v>
      </c>
      <c r="D113" s="51">
        <v>131</v>
      </c>
    </row>
    <row r="114" spans="1:8" s="50" customFormat="1" x14ac:dyDescent="0.25">
      <c r="A114" s="49">
        <v>10</v>
      </c>
      <c r="B114" s="49" t="s">
        <v>39</v>
      </c>
      <c r="C114" s="49">
        <v>322</v>
      </c>
      <c r="D114" s="49">
        <v>998</v>
      </c>
    </row>
    <row r="115" spans="1:8" x14ac:dyDescent="0.25">
      <c r="A115" s="51"/>
      <c r="B115" s="51" t="s">
        <v>88</v>
      </c>
      <c r="C115" s="51">
        <v>64</v>
      </c>
      <c r="D115" s="51">
        <v>206</v>
      </c>
      <c r="E115" s="52" t="s">
        <v>88</v>
      </c>
      <c r="F115" s="52">
        <v>1</v>
      </c>
      <c r="G115" s="52">
        <v>5</v>
      </c>
      <c r="H115" s="51" t="s">
        <v>48</v>
      </c>
    </row>
    <row r="116" spans="1:8" x14ac:dyDescent="0.25">
      <c r="A116" s="51"/>
      <c r="B116" s="51" t="s">
        <v>89</v>
      </c>
      <c r="C116" s="51">
        <v>43</v>
      </c>
      <c r="D116" s="51">
        <v>136</v>
      </c>
      <c r="E116" s="52" t="s">
        <v>89</v>
      </c>
      <c r="F116" s="52">
        <v>1</v>
      </c>
      <c r="G116" s="52">
        <v>2</v>
      </c>
      <c r="H116" s="51" t="s">
        <v>48</v>
      </c>
    </row>
    <row r="117" spans="1:8" x14ac:dyDescent="0.25">
      <c r="A117" s="51"/>
      <c r="B117" s="51" t="s">
        <v>107</v>
      </c>
      <c r="C117" s="51">
        <v>50</v>
      </c>
      <c r="D117" s="51">
        <v>156</v>
      </c>
      <c r="E117" s="52" t="s">
        <v>109</v>
      </c>
      <c r="F117" s="52">
        <v>1</v>
      </c>
      <c r="G117" s="52">
        <v>4</v>
      </c>
      <c r="H117" s="51" t="s">
        <v>39</v>
      </c>
    </row>
    <row r="118" spans="1:8" x14ac:dyDescent="0.25">
      <c r="A118" s="51"/>
      <c r="B118" s="51" t="s">
        <v>108</v>
      </c>
      <c r="C118" s="51">
        <v>49</v>
      </c>
      <c r="D118" s="51">
        <v>157</v>
      </c>
    </row>
    <row r="119" spans="1:8" x14ac:dyDescent="0.25">
      <c r="A119" s="51"/>
      <c r="B119" s="51" t="s">
        <v>110</v>
      </c>
      <c r="C119" s="51">
        <v>60</v>
      </c>
      <c r="D119" s="51">
        <v>180</v>
      </c>
      <c r="E119" s="52" t="s">
        <v>90</v>
      </c>
      <c r="F119" s="52">
        <v>1</v>
      </c>
      <c r="G119" s="52">
        <v>3</v>
      </c>
      <c r="H119" s="51" t="s">
        <v>48</v>
      </c>
    </row>
    <row r="120" spans="1:8" x14ac:dyDescent="0.25">
      <c r="A120" s="51"/>
      <c r="B120" s="51" t="s">
        <v>111</v>
      </c>
      <c r="C120" s="51">
        <v>56</v>
      </c>
      <c r="D120" s="51">
        <v>163</v>
      </c>
    </row>
    <row r="121" spans="1:8" s="50" customFormat="1" x14ac:dyDescent="0.25">
      <c r="A121" s="49">
        <v>11</v>
      </c>
      <c r="B121" s="49" t="s">
        <v>40</v>
      </c>
      <c r="C121" s="49">
        <v>288</v>
      </c>
      <c r="D121" s="49">
        <v>955</v>
      </c>
    </row>
    <row r="122" spans="1:8" x14ac:dyDescent="0.25">
      <c r="A122" s="51"/>
      <c r="B122" s="51" t="s">
        <v>112</v>
      </c>
      <c r="C122" s="51">
        <v>39</v>
      </c>
      <c r="D122" s="51">
        <v>107</v>
      </c>
    </row>
    <row r="123" spans="1:8" x14ac:dyDescent="0.25">
      <c r="A123" s="51"/>
      <c r="B123" s="51" t="s">
        <v>113</v>
      </c>
      <c r="C123" s="51">
        <v>26</v>
      </c>
      <c r="D123" s="51">
        <v>76</v>
      </c>
    </row>
    <row r="124" spans="1:8" x14ac:dyDescent="0.25">
      <c r="A124" s="51"/>
      <c r="B124" s="51" t="s">
        <v>114</v>
      </c>
      <c r="C124" s="51">
        <v>38</v>
      </c>
      <c r="D124" s="51">
        <v>129</v>
      </c>
    </row>
    <row r="125" spans="1:8" x14ac:dyDescent="0.25">
      <c r="A125" s="51"/>
      <c r="B125" s="51" t="s">
        <v>115</v>
      </c>
      <c r="C125" s="51">
        <v>52</v>
      </c>
      <c r="D125" s="51">
        <v>180</v>
      </c>
    </row>
    <row r="126" spans="1:8" x14ac:dyDescent="0.25">
      <c r="A126" s="51"/>
      <c r="B126" s="51" t="s">
        <v>116</v>
      </c>
      <c r="C126" s="51">
        <v>47</v>
      </c>
      <c r="D126" s="51">
        <v>166</v>
      </c>
    </row>
    <row r="127" spans="1:8" x14ac:dyDescent="0.25">
      <c r="A127" s="51"/>
      <c r="B127" s="51" t="s">
        <v>117</v>
      </c>
      <c r="C127" s="51">
        <v>34</v>
      </c>
      <c r="D127" s="51">
        <v>130</v>
      </c>
    </row>
    <row r="128" spans="1:8" x14ac:dyDescent="0.25">
      <c r="A128" s="51"/>
      <c r="B128" s="51" t="s">
        <v>118</v>
      </c>
      <c r="C128" s="51">
        <v>52</v>
      </c>
      <c r="D128" s="51">
        <v>167</v>
      </c>
      <c r="E128" s="52" t="s">
        <v>119</v>
      </c>
      <c r="F128" s="52">
        <v>1</v>
      </c>
      <c r="G128" s="52">
        <v>1</v>
      </c>
      <c r="H128" s="51" t="s">
        <v>40</v>
      </c>
    </row>
    <row r="129" spans="1:8" s="50" customFormat="1" x14ac:dyDescent="0.25">
      <c r="A129" s="49">
        <v>12</v>
      </c>
      <c r="B129" s="49" t="s">
        <v>41</v>
      </c>
      <c r="C129" s="49">
        <v>172</v>
      </c>
      <c r="D129" s="49">
        <v>498</v>
      </c>
    </row>
    <row r="130" spans="1:8" x14ac:dyDescent="0.25">
      <c r="A130" s="51"/>
      <c r="B130" s="51" t="s">
        <v>120</v>
      </c>
      <c r="C130" s="51">
        <v>21</v>
      </c>
      <c r="D130" s="51">
        <v>59</v>
      </c>
    </row>
    <row r="131" spans="1:8" x14ac:dyDescent="0.25">
      <c r="A131" s="51"/>
      <c r="B131" s="51" t="s">
        <v>121</v>
      </c>
      <c r="C131" s="51">
        <v>30</v>
      </c>
      <c r="D131" s="51">
        <v>78</v>
      </c>
    </row>
    <row r="132" spans="1:8" x14ac:dyDescent="0.25">
      <c r="A132" s="51"/>
      <c r="B132" s="51" t="s">
        <v>122</v>
      </c>
      <c r="C132" s="51">
        <v>25</v>
      </c>
      <c r="D132" s="51">
        <v>68</v>
      </c>
    </row>
    <row r="133" spans="1:8" x14ac:dyDescent="0.25">
      <c r="A133" s="51"/>
      <c r="B133" s="51" t="s">
        <v>123</v>
      </c>
      <c r="C133" s="51">
        <v>26</v>
      </c>
      <c r="D133" s="51">
        <v>81</v>
      </c>
    </row>
    <row r="134" spans="1:8" x14ac:dyDescent="0.25">
      <c r="A134" s="51"/>
      <c r="B134" s="51" t="s">
        <v>124</v>
      </c>
      <c r="C134" s="51">
        <v>39</v>
      </c>
      <c r="D134" s="51">
        <v>121</v>
      </c>
    </row>
    <row r="135" spans="1:8" x14ac:dyDescent="0.25">
      <c r="A135" s="51"/>
      <c r="B135" s="51" t="s">
        <v>125</v>
      </c>
      <c r="C135" s="51">
        <v>31</v>
      </c>
      <c r="D135" s="51">
        <v>91</v>
      </c>
    </row>
    <row r="136" spans="1:8" s="50" customFormat="1" x14ac:dyDescent="0.25">
      <c r="A136" s="49">
        <v>13</v>
      </c>
      <c r="B136" s="49" t="s">
        <v>42</v>
      </c>
      <c r="C136" s="49">
        <v>386</v>
      </c>
      <c r="D136" s="49">
        <v>1214</v>
      </c>
    </row>
    <row r="137" spans="1:8" x14ac:dyDescent="0.25">
      <c r="A137" s="51"/>
      <c r="B137" s="51" t="s">
        <v>126</v>
      </c>
      <c r="C137" s="51">
        <v>34</v>
      </c>
      <c r="D137" s="51">
        <v>101</v>
      </c>
    </row>
    <row r="138" spans="1:8" x14ac:dyDescent="0.25">
      <c r="A138" s="51"/>
      <c r="B138" s="51" t="s">
        <v>127</v>
      </c>
      <c r="C138" s="51">
        <v>40</v>
      </c>
      <c r="D138" s="51">
        <v>131</v>
      </c>
    </row>
    <row r="139" spans="1:8" x14ac:dyDescent="0.25">
      <c r="A139" s="51"/>
      <c r="B139" s="51" t="s">
        <v>128</v>
      </c>
      <c r="C139" s="51">
        <v>43</v>
      </c>
      <c r="D139" s="51">
        <v>151</v>
      </c>
    </row>
    <row r="140" spans="1:8" x14ac:dyDescent="0.25">
      <c r="A140" s="51"/>
      <c r="B140" s="51" t="s">
        <v>129</v>
      </c>
      <c r="C140" s="51">
        <v>31</v>
      </c>
      <c r="D140" s="51">
        <v>95</v>
      </c>
    </row>
    <row r="141" spans="1:8" x14ac:dyDescent="0.25">
      <c r="A141" s="51"/>
      <c r="B141" s="51" t="s">
        <v>130</v>
      </c>
      <c r="C141" s="51">
        <v>43</v>
      </c>
      <c r="D141" s="51">
        <v>125</v>
      </c>
    </row>
    <row r="142" spans="1:8" x14ac:dyDescent="0.25">
      <c r="A142" s="51"/>
      <c r="B142" s="51" t="s">
        <v>131</v>
      </c>
      <c r="C142" s="51">
        <v>61</v>
      </c>
      <c r="D142" s="51">
        <v>174</v>
      </c>
      <c r="E142" s="52" t="s">
        <v>132</v>
      </c>
      <c r="F142" s="52">
        <v>2</v>
      </c>
      <c r="G142" s="52">
        <v>4</v>
      </c>
      <c r="H142" s="51" t="s">
        <v>42</v>
      </c>
    </row>
    <row r="143" spans="1:8" x14ac:dyDescent="0.25">
      <c r="A143" s="51"/>
      <c r="B143" s="51" t="s">
        <v>133</v>
      </c>
      <c r="C143" s="51">
        <v>40</v>
      </c>
      <c r="D143" s="51">
        <v>117</v>
      </c>
    </row>
    <row r="144" spans="1:8" x14ac:dyDescent="0.25">
      <c r="A144" s="51"/>
      <c r="B144" s="51" t="s">
        <v>134</v>
      </c>
      <c r="C144" s="51">
        <v>48</v>
      </c>
      <c r="D144" s="51">
        <v>166</v>
      </c>
    </row>
    <row r="145" spans="1:12" x14ac:dyDescent="0.25">
      <c r="A145" s="51"/>
      <c r="B145" s="51" t="s">
        <v>135</v>
      </c>
      <c r="C145" s="51">
        <v>46</v>
      </c>
      <c r="D145" s="51">
        <v>154</v>
      </c>
    </row>
    <row r="146" spans="1:12" s="50" customFormat="1" x14ac:dyDescent="0.25">
      <c r="A146" s="49">
        <v>14</v>
      </c>
      <c r="B146" s="49" t="s">
        <v>43</v>
      </c>
      <c r="C146" s="49">
        <v>470</v>
      </c>
      <c r="D146" s="49">
        <v>1573</v>
      </c>
    </row>
    <row r="147" spans="1:12" x14ac:dyDescent="0.25">
      <c r="A147" s="51"/>
      <c r="B147" s="51" t="s">
        <v>136</v>
      </c>
      <c r="C147" s="51">
        <v>45</v>
      </c>
      <c r="D147" s="51">
        <v>147</v>
      </c>
    </row>
    <row r="148" spans="1:12" x14ac:dyDescent="0.25">
      <c r="A148" s="51"/>
      <c r="B148" s="51" t="s">
        <v>137</v>
      </c>
      <c r="C148" s="51">
        <v>33</v>
      </c>
      <c r="D148" s="51">
        <v>115</v>
      </c>
    </row>
    <row r="149" spans="1:12" x14ac:dyDescent="0.25">
      <c r="A149" s="51"/>
      <c r="B149" s="51" t="s">
        <v>138</v>
      </c>
      <c r="C149" s="51">
        <v>41</v>
      </c>
      <c r="D149" s="51">
        <v>138</v>
      </c>
    </row>
    <row r="150" spans="1:12" x14ac:dyDescent="0.25">
      <c r="A150" s="51"/>
      <c r="B150" s="51" t="s">
        <v>139</v>
      </c>
      <c r="C150" s="51">
        <v>27</v>
      </c>
      <c r="D150" s="51">
        <v>94</v>
      </c>
    </row>
    <row r="151" spans="1:12" x14ac:dyDescent="0.25">
      <c r="A151" s="51"/>
      <c r="B151" s="51" t="s">
        <v>140</v>
      </c>
      <c r="C151" s="51">
        <v>57</v>
      </c>
      <c r="D151" s="51">
        <v>189</v>
      </c>
    </row>
    <row r="152" spans="1:12" x14ac:dyDescent="0.25">
      <c r="A152" s="51"/>
      <c r="B152" s="51" t="s">
        <v>96</v>
      </c>
      <c r="C152" s="51">
        <v>30</v>
      </c>
      <c r="D152" s="51">
        <v>103</v>
      </c>
      <c r="E152" s="52" t="s">
        <v>96</v>
      </c>
      <c r="F152" s="52">
        <v>1</v>
      </c>
      <c r="G152" s="52">
        <v>4</v>
      </c>
      <c r="H152" s="51" t="s">
        <v>50</v>
      </c>
    </row>
    <row r="153" spans="1:12" x14ac:dyDescent="0.25">
      <c r="A153" s="51"/>
      <c r="B153" s="51" t="s">
        <v>141</v>
      </c>
      <c r="C153" s="51">
        <v>36</v>
      </c>
      <c r="D153" s="51">
        <v>131</v>
      </c>
    </row>
    <row r="154" spans="1:12" x14ac:dyDescent="0.25">
      <c r="A154" s="51"/>
      <c r="B154" s="51" t="s">
        <v>142</v>
      </c>
      <c r="C154" s="51">
        <v>58</v>
      </c>
      <c r="D154" s="51">
        <v>183</v>
      </c>
    </row>
    <row r="155" spans="1:12" x14ac:dyDescent="0.25">
      <c r="A155" s="51"/>
      <c r="B155" s="51" t="s">
        <v>143</v>
      </c>
      <c r="C155" s="51">
        <v>51</v>
      </c>
      <c r="D155" s="51">
        <v>185</v>
      </c>
      <c r="E155" s="52" t="s">
        <v>144</v>
      </c>
      <c r="F155" s="52">
        <v>1</v>
      </c>
      <c r="G155" s="52">
        <v>4</v>
      </c>
      <c r="H155" s="51" t="s">
        <v>43</v>
      </c>
      <c r="I155" s="52" t="s">
        <v>144</v>
      </c>
      <c r="J155" s="52">
        <v>1</v>
      </c>
      <c r="K155" s="52">
        <v>4</v>
      </c>
      <c r="L155" s="51" t="s">
        <v>44</v>
      </c>
    </row>
    <row r="156" spans="1:12" x14ac:dyDescent="0.25">
      <c r="A156" s="51"/>
      <c r="B156" s="51" t="s">
        <v>145</v>
      </c>
      <c r="C156" s="51">
        <v>46</v>
      </c>
      <c r="D156" s="51">
        <v>153</v>
      </c>
    </row>
    <row r="157" spans="1:12" x14ac:dyDescent="0.25">
      <c r="A157" s="51"/>
      <c r="B157" s="51" t="s">
        <v>146</v>
      </c>
      <c r="C157" s="51">
        <v>46</v>
      </c>
      <c r="D157" s="51">
        <v>135</v>
      </c>
    </row>
    <row r="158" spans="1:12" s="50" customFormat="1" x14ac:dyDescent="0.25">
      <c r="A158" s="49">
        <v>15</v>
      </c>
      <c r="B158" s="49" t="s">
        <v>44</v>
      </c>
      <c r="C158" s="49">
        <v>426</v>
      </c>
      <c r="D158" s="49">
        <v>1288</v>
      </c>
    </row>
    <row r="159" spans="1:12" x14ac:dyDescent="0.25">
      <c r="A159" s="51"/>
      <c r="B159" s="51" t="s">
        <v>148</v>
      </c>
      <c r="C159" s="51">
        <v>44</v>
      </c>
      <c r="D159" s="51">
        <v>114</v>
      </c>
      <c r="E159" s="52" t="s">
        <v>147</v>
      </c>
      <c r="F159" s="52">
        <v>3</v>
      </c>
      <c r="G159" s="52">
        <v>9</v>
      </c>
      <c r="H159" s="51" t="s">
        <v>44</v>
      </c>
    </row>
    <row r="160" spans="1:12" x14ac:dyDescent="0.25">
      <c r="A160" s="51"/>
      <c r="B160" s="51" t="s">
        <v>149</v>
      </c>
      <c r="C160" s="51">
        <v>52</v>
      </c>
      <c r="D160" s="51">
        <v>161</v>
      </c>
    </row>
    <row r="161" spans="1:14" x14ac:dyDescent="0.25">
      <c r="A161" s="51"/>
      <c r="B161" s="51" t="s">
        <v>150</v>
      </c>
      <c r="C161" s="51">
        <v>54</v>
      </c>
      <c r="D161" s="51">
        <v>169</v>
      </c>
    </row>
    <row r="162" spans="1:14" x14ac:dyDescent="0.25">
      <c r="A162" s="51"/>
      <c r="B162" s="51" t="s">
        <v>151</v>
      </c>
      <c r="C162" s="51">
        <v>57</v>
      </c>
      <c r="D162" s="51">
        <v>166</v>
      </c>
    </row>
    <row r="163" spans="1:14" x14ac:dyDescent="0.25">
      <c r="A163" s="51"/>
      <c r="B163" s="51" t="s">
        <v>152</v>
      </c>
      <c r="C163" s="51">
        <v>44</v>
      </c>
      <c r="D163" s="51">
        <v>148</v>
      </c>
      <c r="M163" s="42"/>
    </row>
    <row r="164" spans="1:14" x14ac:dyDescent="0.25">
      <c r="A164" s="51"/>
      <c r="B164" s="51" t="s">
        <v>153</v>
      </c>
      <c r="C164" s="51">
        <v>55</v>
      </c>
      <c r="D164" s="51">
        <v>155</v>
      </c>
      <c r="M164" s="44">
        <v>1104</v>
      </c>
      <c r="N164" s="64">
        <f>M164*100/550</f>
        <v>200.72727272727272</v>
      </c>
    </row>
    <row r="165" spans="1:14" x14ac:dyDescent="0.25">
      <c r="A165" s="51"/>
      <c r="B165" s="51" t="s">
        <v>155</v>
      </c>
      <c r="C165" s="51">
        <v>64</v>
      </c>
      <c r="D165" s="51">
        <v>209</v>
      </c>
      <c r="E165" s="52" t="s">
        <v>154</v>
      </c>
      <c r="F165" s="52">
        <v>2</v>
      </c>
      <c r="G165" s="52">
        <v>7</v>
      </c>
      <c r="H165" s="51" t="s">
        <v>44</v>
      </c>
      <c r="M165" s="46"/>
      <c r="N165" s="64">
        <f t="shared" ref="N165:N180" si="1">M165*100/550</f>
        <v>0</v>
      </c>
    </row>
    <row r="166" spans="1:14" x14ac:dyDescent="0.25">
      <c r="A166" s="51"/>
      <c r="B166" s="51" t="s">
        <v>156</v>
      </c>
      <c r="C166" s="51">
        <v>56</v>
      </c>
      <c r="D166" s="51">
        <v>166</v>
      </c>
      <c r="M166" s="39"/>
      <c r="N166" s="64">
        <f t="shared" si="1"/>
        <v>0</v>
      </c>
    </row>
    <row r="167" spans="1:14" s="50" customFormat="1" x14ac:dyDescent="0.25">
      <c r="A167" s="49">
        <v>16</v>
      </c>
      <c r="B167" s="49" t="s">
        <v>45</v>
      </c>
      <c r="C167" s="49">
        <v>471</v>
      </c>
      <c r="D167" s="49">
        <v>1638</v>
      </c>
      <c r="M167" s="45">
        <v>1016</v>
      </c>
      <c r="N167" s="64">
        <f t="shared" si="1"/>
        <v>184.72727272727272</v>
      </c>
    </row>
    <row r="168" spans="1:14" x14ac:dyDescent="0.25">
      <c r="A168" s="51"/>
      <c r="B168" s="51" t="s">
        <v>157</v>
      </c>
      <c r="C168" s="51">
        <v>34</v>
      </c>
      <c r="D168" s="51">
        <v>122</v>
      </c>
      <c r="M168" s="40"/>
      <c r="N168" s="64">
        <f t="shared" si="1"/>
        <v>0</v>
      </c>
    </row>
    <row r="169" spans="1:14" x14ac:dyDescent="0.25">
      <c r="A169" s="51"/>
      <c r="B169" s="51" t="s">
        <v>158</v>
      </c>
      <c r="C169" s="51">
        <v>32</v>
      </c>
      <c r="D169" s="51">
        <v>95</v>
      </c>
      <c r="M169" s="42">
        <v>1040</v>
      </c>
      <c r="N169" s="64">
        <f t="shared" si="1"/>
        <v>189.09090909090909</v>
      </c>
    </row>
    <row r="170" spans="1:14" x14ac:dyDescent="0.25">
      <c r="A170" s="51"/>
      <c r="B170" s="51" t="s">
        <v>159</v>
      </c>
      <c r="C170" s="51">
        <v>64</v>
      </c>
      <c r="D170" s="51">
        <v>225</v>
      </c>
      <c r="M170" s="43"/>
      <c r="N170" s="64">
        <f t="shared" si="1"/>
        <v>0</v>
      </c>
    </row>
    <row r="171" spans="1:14" x14ac:dyDescent="0.25">
      <c r="A171" s="51"/>
      <c r="B171" s="51" t="s">
        <v>160</v>
      </c>
      <c r="C171" s="51">
        <v>26</v>
      </c>
      <c r="D171" s="51">
        <v>91</v>
      </c>
      <c r="M171" s="39">
        <v>1025</v>
      </c>
      <c r="N171" s="64">
        <f t="shared" si="1"/>
        <v>186.36363636363637</v>
      </c>
    </row>
    <row r="172" spans="1:14" x14ac:dyDescent="0.25">
      <c r="A172" s="51"/>
      <c r="B172" s="51" t="s">
        <v>161</v>
      </c>
      <c r="C172" s="51">
        <v>47</v>
      </c>
      <c r="D172" s="51">
        <v>164</v>
      </c>
      <c r="M172" s="40"/>
      <c r="N172" s="64">
        <f t="shared" si="1"/>
        <v>0</v>
      </c>
    </row>
    <row r="173" spans="1:14" x14ac:dyDescent="0.25">
      <c r="A173" s="51"/>
      <c r="B173" s="51" t="s">
        <v>162</v>
      </c>
      <c r="C173" s="51">
        <v>36</v>
      </c>
      <c r="D173" s="51">
        <v>113</v>
      </c>
      <c r="M173" s="42">
        <v>1218</v>
      </c>
      <c r="N173" s="64">
        <f t="shared" si="1"/>
        <v>221.45454545454547</v>
      </c>
    </row>
    <row r="174" spans="1:14" x14ac:dyDescent="0.25">
      <c r="A174" s="51"/>
      <c r="B174" s="51" t="s">
        <v>163</v>
      </c>
      <c r="C174" s="51">
        <v>69</v>
      </c>
      <c r="D174" s="51">
        <v>222</v>
      </c>
      <c r="M174" s="43"/>
      <c r="N174" s="64">
        <f t="shared" si="1"/>
        <v>0</v>
      </c>
    </row>
    <row r="175" spans="1:14" x14ac:dyDescent="0.25">
      <c r="A175" s="51"/>
      <c r="B175" s="51" t="s">
        <v>164</v>
      </c>
      <c r="C175" s="51">
        <v>66</v>
      </c>
      <c r="D175" s="51">
        <v>256</v>
      </c>
      <c r="M175" s="38">
        <v>1013</v>
      </c>
      <c r="N175" s="64">
        <f t="shared" si="1"/>
        <v>184.18181818181819</v>
      </c>
    </row>
    <row r="176" spans="1:14" x14ac:dyDescent="0.25">
      <c r="A176" s="51"/>
      <c r="B176" s="51" t="s">
        <v>165</v>
      </c>
      <c r="C176" s="51">
        <v>79</v>
      </c>
      <c r="D176" s="51">
        <v>291</v>
      </c>
      <c r="M176" s="37"/>
      <c r="N176" s="64">
        <f t="shared" si="1"/>
        <v>0</v>
      </c>
    </row>
    <row r="177" spans="1:14" x14ac:dyDescent="0.25">
      <c r="A177" s="51"/>
      <c r="B177" s="51" t="s">
        <v>166</v>
      </c>
      <c r="C177" s="51">
        <v>18</v>
      </c>
      <c r="D177" s="51">
        <v>59</v>
      </c>
      <c r="M177" s="41">
        <v>1057</v>
      </c>
      <c r="N177" s="64">
        <f t="shared" si="1"/>
        <v>192.18181818181819</v>
      </c>
    </row>
    <row r="178" spans="1:14" s="50" customFormat="1" x14ac:dyDescent="0.25">
      <c r="A178" s="49">
        <v>17</v>
      </c>
      <c r="B178" s="49" t="s">
        <v>46</v>
      </c>
      <c r="C178" s="49">
        <v>357</v>
      </c>
      <c r="D178" s="49">
        <v>2026</v>
      </c>
      <c r="M178" s="41"/>
      <c r="N178" s="64">
        <f t="shared" si="1"/>
        <v>0</v>
      </c>
    </row>
    <row r="179" spans="1:14" x14ac:dyDescent="0.25">
      <c r="A179" s="51"/>
      <c r="B179" s="51" t="s">
        <v>167</v>
      </c>
      <c r="C179" s="51">
        <v>50</v>
      </c>
      <c r="D179" s="51">
        <v>274</v>
      </c>
      <c r="M179" s="38">
        <v>1111</v>
      </c>
      <c r="N179" s="64">
        <f t="shared" si="1"/>
        <v>202</v>
      </c>
    </row>
    <row r="180" spans="1:14" x14ac:dyDescent="0.25">
      <c r="A180" s="51"/>
      <c r="B180" s="51" t="s">
        <v>168</v>
      </c>
      <c r="C180" s="51">
        <v>62</v>
      </c>
      <c r="D180" s="51">
        <v>349</v>
      </c>
      <c r="M180" s="37"/>
      <c r="N180" s="64">
        <f t="shared" si="1"/>
        <v>0</v>
      </c>
    </row>
    <row r="181" spans="1:14" x14ac:dyDescent="0.25">
      <c r="A181" s="51"/>
      <c r="B181" s="51" t="s">
        <v>169</v>
      </c>
      <c r="C181" s="51">
        <v>46</v>
      </c>
      <c r="D181" s="51">
        <v>278</v>
      </c>
    </row>
    <row r="182" spans="1:14" x14ac:dyDescent="0.25">
      <c r="A182" s="51"/>
      <c r="B182" s="51" t="s">
        <v>170</v>
      </c>
      <c r="C182" s="51">
        <v>60</v>
      </c>
      <c r="D182" s="51">
        <v>344</v>
      </c>
    </row>
    <row r="183" spans="1:14" x14ac:dyDescent="0.25">
      <c r="A183" s="51"/>
      <c r="B183" s="51" t="s">
        <v>171</v>
      </c>
      <c r="C183" s="51">
        <v>82</v>
      </c>
      <c r="D183" s="51">
        <v>469</v>
      </c>
    </row>
    <row r="184" spans="1:14" x14ac:dyDescent="0.25">
      <c r="A184" s="51"/>
      <c r="B184" s="51" t="s">
        <v>172</v>
      </c>
      <c r="C184" s="51">
        <v>57</v>
      </c>
      <c r="D184" s="51">
        <v>312</v>
      </c>
    </row>
    <row r="185" spans="1:14" x14ac:dyDescent="0.25">
      <c r="A185" s="53"/>
      <c r="B185" s="51" t="s">
        <v>173</v>
      </c>
      <c r="C185" s="54">
        <v>8551</v>
      </c>
      <c r="D185" s="54">
        <v>28610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5</vt:i4>
      </vt:variant>
      <vt:variant>
        <vt:lpstr>Phạm vi Có tên</vt:lpstr>
      </vt:variant>
      <vt:variant>
        <vt:i4>1</vt:i4>
      </vt:variant>
    </vt:vector>
  </HeadingPairs>
  <TitlesOfParts>
    <vt:vector size="6" baseType="lpstr">
      <vt:lpstr>Phu luc 1</vt:lpstr>
      <vt:lpstr>Phu luc 2</vt:lpstr>
      <vt:lpstr>Phu luc 3</vt:lpstr>
      <vt:lpstr>Phu luc 4</vt:lpstr>
      <vt:lpstr>Sheet4</vt:lpstr>
      <vt:lpstr>'Phu luc 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minh tran quang</cp:lastModifiedBy>
  <cp:lastPrinted>2026-06-16T06:18:06Z</cp:lastPrinted>
  <dcterms:created xsi:type="dcterms:W3CDTF">2026-06-04T00:24:14Z</dcterms:created>
  <dcterms:modified xsi:type="dcterms:W3CDTF">2026-06-19T02:31:22Z</dcterms:modified>
</cp:coreProperties>
</file>